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eria\Desktop\Tesoreria C\ADMINISTRACION 24 27 ETZATLAN\PRESUPUESTO 2026\"/>
    </mc:Choice>
  </mc:AlternateContent>
  <bookViews>
    <workbookView xWindow="-120" yWindow="-120" windowWidth="20730" windowHeight="11160" tabRatio="816" firstSheet="1" activeTab="1"/>
  </bookViews>
  <sheets>
    <sheet name="tarifa" sheetId="2" state="hidden" r:id="rId1"/>
    <sheet name="RESUMEN INGRE-EGRE-26" sheetId="221" r:id="rId2"/>
    <sheet name="RESUMEN DE EGRESOS" sheetId="218" r:id="rId3"/>
  </sheets>
  <definedNames>
    <definedName name="_xlnm.Print_Area" localSheetId="2">'RESUMEN DE EGRESOS'!$A$1:$I$111</definedName>
    <definedName name="_xlnm.Print_Area" localSheetId="1">'RESUMEN INGRE-EGRE-26'!$A$1:$B$31</definedName>
    <definedName name="Credito1">#REF!</definedName>
    <definedName name="TARIF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221" l="1"/>
  <c r="B28" i="221"/>
  <c r="B27" i="221"/>
  <c r="B26" i="221"/>
  <c r="B25" i="221"/>
  <c r="B24" i="221"/>
  <c r="B23" i="221"/>
  <c r="I51" i="218"/>
  <c r="I47" i="218"/>
  <c r="I92" i="218"/>
  <c r="I87" i="218"/>
  <c r="I88" i="218"/>
  <c r="I36" i="218"/>
  <c r="I35" i="218"/>
  <c r="C73" i="218"/>
  <c r="C52" i="218"/>
  <c r="K97" i="218"/>
  <c r="G9" i="218"/>
  <c r="D9" i="218"/>
  <c r="D109" i="218"/>
  <c r="D108" i="218"/>
  <c r="D107" i="218"/>
  <c r="D105" i="218"/>
  <c r="B14" i="221"/>
  <c r="D106" i="218" s="1"/>
  <c r="B30" i="221" l="1"/>
  <c r="B21" i="221" l="1"/>
  <c r="D89" i="218"/>
  <c r="E89" i="218"/>
  <c r="F89" i="218"/>
  <c r="G89" i="218"/>
  <c r="H89" i="218"/>
  <c r="C89" i="218"/>
  <c r="D96" i="218"/>
  <c r="E96" i="218"/>
  <c r="F96" i="218"/>
  <c r="G96" i="218"/>
  <c r="H96" i="218"/>
  <c r="C96" i="218"/>
  <c r="I95" i="218"/>
  <c r="I86" i="218"/>
  <c r="I77" i="218"/>
  <c r="I78" i="218"/>
  <c r="I79" i="218"/>
  <c r="I80" i="218"/>
  <c r="I81" i="218"/>
  <c r="I82" i="218"/>
  <c r="I44" i="218"/>
  <c r="I45" i="218"/>
  <c r="I46" i="218"/>
  <c r="I48" i="218"/>
  <c r="I49" i="218"/>
  <c r="I50" i="218"/>
  <c r="I52" i="218"/>
  <c r="I53" i="218"/>
  <c r="I54" i="218"/>
  <c r="I55" i="218"/>
  <c r="I56" i="218"/>
  <c r="I57" i="218"/>
  <c r="I58" i="218"/>
  <c r="I59" i="218"/>
  <c r="I60" i="218"/>
  <c r="I61" i="218"/>
  <c r="I62" i="218"/>
  <c r="I63" i="218"/>
  <c r="I64" i="218"/>
  <c r="I65" i="218"/>
  <c r="I66" i="218"/>
  <c r="I67" i="218"/>
  <c r="I68" i="218"/>
  <c r="I69" i="218"/>
  <c r="I70" i="218"/>
  <c r="I71" i="218"/>
  <c r="I72" i="218"/>
  <c r="I73" i="218"/>
  <c r="I16" i="218"/>
  <c r="I17" i="218"/>
  <c r="I18" i="218"/>
  <c r="I19" i="218"/>
  <c r="I20" i="218"/>
  <c r="I21" i="218"/>
  <c r="I22" i="218"/>
  <c r="I24" i="218"/>
  <c r="I25" i="218"/>
  <c r="I26" i="218"/>
  <c r="I27" i="218"/>
  <c r="I28" i="218"/>
  <c r="I29" i="218"/>
  <c r="I30" i="218"/>
  <c r="I31" i="218"/>
  <c r="I32" i="218"/>
  <c r="I33" i="218"/>
  <c r="I34" i="218"/>
  <c r="I37" i="218"/>
  <c r="I38" i="218"/>
  <c r="I39" i="218"/>
  <c r="I40" i="218"/>
  <c r="I23" i="218"/>
  <c r="I7" i="218"/>
  <c r="I8" i="218"/>
  <c r="I10" i="218"/>
  <c r="I12" i="218"/>
  <c r="I11" i="218" l="1"/>
  <c r="G106" i="218"/>
  <c r="G109" i="218" l="1"/>
  <c r="G111" i="218" s="1"/>
  <c r="I9" i="218" l="1"/>
  <c r="I85" i="218" l="1"/>
  <c r="I89" i="218" s="1"/>
  <c r="D93" i="218"/>
  <c r="E93" i="218"/>
  <c r="F93" i="218"/>
  <c r="G93" i="218"/>
  <c r="H93" i="218"/>
  <c r="C93" i="218"/>
  <c r="D83" i="218"/>
  <c r="E83" i="218"/>
  <c r="F83" i="218"/>
  <c r="G83" i="218"/>
  <c r="H83" i="218"/>
  <c r="C83" i="218"/>
  <c r="D74" i="218"/>
  <c r="E74" i="218"/>
  <c r="F74" i="218"/>
  <c r="G74" i="218"/>
  <c r="H74" i="218"/>
  <c r="E41" i="218"/>
  <c r="F41" i="218"/>
  <c r="G41" i="218"/>
  <c r="H41" i="218"/>
  <c r="C41" i="218"/>
  <c r="E13" i="218"/>
  <c r="F13" i="218"/>
  <c r="H13" i="218"/>
  <c r="C13" i="218"/>
  <c r="D41" i="218"/>
  <c r="C74" i="218"/>
  <c r="E97" i="218" l="1"/>
  <c r="H97" i="218"/>
  <c r="F97" i="218"/>
  <c r="C97" i="218"/>
  <c r="G13" i="218" l="1"/>
  <c r="G97" i="218" s="1"/>
  <c r="D13" i="218" l="1"/>
  <c r="D97" i="218" s="1"/>
  <c r="D99" i="218" s="1"/>
  <c r="D111" i="218" l="1"/>
  <c r="H99" i="218"/>
  <c r="F99" i="218"/>
  <c r="E99" i="218"/>
  <c r="I96" i="218"/>
  <c r="I94" i="218"/>
  <c r="I91" i="218"/>
  <c r="I90" i="218"/>
  <c r="I84" i="218"/>
  <c r="I76" i="218"/>
  <c r="I75" i="218"/>
  <c r="I43" i="218"/>
  <c r="I42" i="218"/>
  <c r="I15" i="218"/>
  <c r="I14" i="218"/>
  <c r="I6" i="218"/>
  <c r="I93" i="218" l="1"/>
  <c r="I83" i="218"/>
  <c r="I74" i="218"/>
  <c r="I41" i="218"/>
  <c r="I13" i="218"/>
  <c r="C99" i="218"/>
  <c r="D100" i="218"/>
  <c r="G99" i="218"/>
  <c r="G100" i="218"/>
  <c r="I97" i="218" l="1"/>
  <c r="I100" i="218" s="1"/>
  <c r="B58" i="2" l="1"/>
  <c r="B55" i="2"/>
  <c r="B56" i="2"/>
  <c r="D55" i="2"/>
  <c r="C55" i="2"/>
  <c r="F55" i="2"/>
  <c r="F58" i="2"/>
  <c r="F56" i="2"/>
  <c r="F57" i="2"/>
  <c r="G50" i="2"/>
  <c r="F51" i="2"/>
  <c r="G51" i="2"/>
  <c r="F52" i="2"/>
  <c r="G52" i="2"/>
  <c r="F53" i="2"/>
  <c r="G53" i="2"/>
  <c r="F54" i="2"/>
  <c r="G54" i="2"/>
  <c r="G55" i="2"/>
  <c r="G56" i="2"/>
  <c r="G57" i="2"/>
  <c r="G58" i="2"/>
  <c r="F59" i="2"/>
  <c r="G59" i="2"/>
  <c r="F60" i="2"/>
  <c r="G60" i="2"/>
  <c r="B61" i="2"/>
  <c r="B59" i="2"/>
  <c r="D58" i="2"/>
  <c r="C58" i="2"/>
  <c r="B57" i="2"/>
  <c r="D56" i="2"/>
  <c r="C56" i="2"/>
  <c r="B54" i="2"/>
  <c r="D54" i="2"/>
  <c r="C54" i="2"/>
  <c r="D57" i="2"/>
  <c r="C57" i="2"/>
  <c r="B60" i="2"/>
  <c r="D60" i="2"/>
  <c r="C60" i="2"/>
  <c r="D63" i="2"/>
  <c r="D62" i="2"/>
  <c r="D61" i="2"/>
  <c r="D59" i="2"/>
  <c r="C63" i="2"/>
  <c r="C62" i="2"/>
  <c r="C61" i="2"/>
  <c r="C59" i="2"/>
  <c r="B63" i="2"/>
  <c r="B62" i="2"/>
  <c r="D53" i="2"/>
</calcChain>
</file>

<file path=xl/sharedStrings.xml><?xml version="1.0" encoding="utf-8"?>
<sst xmlns="http://schemas.openxmlformats.org/spreadsheetml/2006/main" count="196" uniqueCount="174">
  <si>
    <t>TOTAL</t>
  </si>
  <si>
    <t xml:space="preserve">  %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</si>
  <si>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</si>
  <si>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</si>
  <si>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</si>
  <si>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</si>
  <si>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</si>
  <si>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</si>
  <si>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</si>
  <si>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</si>
  <si>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</si>
  <si>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</si>
  <si>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</si>
  <si>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CONVERSION DE TABLAS A QUINCENALES</t>
  </si>
  <si>
    <t>( Estas tablas se actualizan si la inflacion supera el 10% de Inflacion )</t>
  </si>
  <si>
    <t>SUBSIDO AL EMPLEO</t>
  </si>
  <si>
    <t>MENSUAL</t>
  </si>
  <si>
    <t>Subsidio al</t>
  </si>
  <si>
    <t>Empleo</t>
  </si>
  <si>
    <t>SUBSIDIO AL</t>
  </si>
  <si>
    <t>EMPLEO</t>
  </si>
  <si>
    <t>TABLAS DE TARIFA Y SUBSIDIO AL EMPLEO PARA CALCULO DE I.S.P.T.</t>
  </si>
  <si>
    <t>EJERCICIO 2018</t>
  </si>
  <si>
    <t>TABLAS PUBLICADAS EL 29 DE DICIEMBRE DE 2017</t>
  </si>
  <si>
    <t>NOMBRE DE LA EMPRESA</t>
  </si>
  <si>
    <t>TOTAL GENERAL</t>
  </si>
  <si>
    <t>BIENES MUEBLES E INMUEBLES</t>
  </si>
  <si>
    <t>IMPORTE</t>
  </si>
  <si>
    <t>FUENTE DE FINANCIAMIENTO</t>
  </si>
  <si>
    <t>SERVICIOS PERSONALES</t>
  </si>
  <si>
    <t>CTA</t>
  </si>
  <si>
    <t>11.R FISCALES</t>
  </si>
  <si>
    <t>15-P. FEDERALES</t>
  </si>
  <si>
    <t>16-P. ESTATLES</t>
  </si>
  <si>
    <t>25-INFRA</t>
  </si>
  <si>
    <t>25-FORTA</t>
  </si>
  <si>
    <t>26-CONVENIOS</t>
  </si>
  <si>
    <t>DIETAS</t>
  </si>
  <si>
    <t>SUELDOS BASE PERSONAL PERMANENTE</t>
  </si>
  <si>
    <t>SUELDOS BASE PERSONAL EVENTUAL</t>
  </si>
  <si>
    <t>PRIMA DE VACACIONAL Y GRATIFICACION ANUAL</t>
  </si>
  <si>
    <t>HORAS EXTRAORDINARIAS</t>
  </si>
  <si>
    <t>INDEMNIZACIONES</t>
  </si>
  <si>
    <t>MATERIALES Y SUMINISTROS</t>
  </si>
  <si>
    <t>MATERIALES, UTILES Y EQUIPOS MENORES DE OFICINA</t>
  </si>
  <si>
    <t>MATERIALES, UTILES Y EQ. MENORES DE LA TECNOLOGIA DE LA INFORMACION</t>
  </si>
  <si>
    <t>MATERIAL IMPRESO E INFORMACION DIGITAL</t>
  </si>
  <si>
    <t>MATERIAL DE LIMPIEZA</t>
  </si>
  <si>
    <t>MATERIALES PARA EL REGISTRO E IDENTIFICACION DE BIENES Y PERSONAS</t>
  </si>
  <si>
    <t>PRODUCTOS ALIMENTICIOS PARA PERSONAS</t>
  </si>
  <si>
    <t>PRODUCTOS MINERALES NO METALICOS</t>
  </si>
  <si>
    <t>CEMENTO Y PRODUCTOS DE CONCRETO</t>
  </si>
  <si>
    <t>MATERIAL ELECTRICO Y ELECTRONICO</t>
  </si>
  <si>
    <t>ARTICULOS METALICOS PARA LA CONST</t>
  </si>
  <si>
    <t>OTROS MATERIALES Y ARTICULOS DE CONSTRUCCION Y REPARACION</t>
  </si>
  <si>
    <t>FERTILIZANTES, PESTICIDAS Y OTROS AGROQUIMICOS</t>
  </si>
  <si>
    <t>MEDICINAS Y PRODUCTOS FARMACEUTICOS</t>
  </si>
  <si>
    <t>MATERIALES ACCESORIOS Y SUMINISTROS MEDICOS</t>
  </si>
  <si>
    <t>OTROS PRODUCTOS QUIMICOS</t>
  </si>
  <si>
    <t>COMBUSTIBLES LUBRICANTES Y ADITIVOS</t>
  </si>
  <si>
    <t>VESTUARIO Y UNIFORMES</t>
  </si>
  <si>
    <t>PRENDAS DE SEGURIDAD Y PROTECCION PERSONAL</t>
  </si>
  <si>
    <t>ARTICULOS DEPORTIVOS</t>
  </si>
  <si>
    <t>HERRAMIENTAS MENORES</t>
  </si>
  <si>
    <t>REFACCIONES Y ACCESORIOS MENORES DE EQUIPO DE COMPUTO</t>
  </si>
  <si>
    <t>REFACCIONES Y ACCESORIOS MENORES DE EQUIPO DE TRANSPORTE</t>
  </si>
  <si>
    <t>REFACCIONES Y ACCESORIOS MENORES DE MAQUINARIA Y OTROS EQUIPOS</t>
  </si>
  <si>
    <t>SERVICIOS GENERALES</t>
  </si>
  <si>
    <t>ENERGIA ELECTRICA</t>
  </si>
  <si>
    <t>AGUA</t>
  </si>
  <si>
    <t>TELEFONIA TRADICIONAL</t>
  </si>
  <si>
    <t>ARRENDAMIENTO DE EDIFICIOS</t>
  </si>
  <si>
    <t>SERVICIOS LEGALES DE CONTABILIDAD, AUDITORIA Y RELACIONADOS</t>
  </si>
  <si>
    <t>SERVICIOS DE DISEÑO, ARQUITECTURA E INGENIERIA</t>
  </si>
  <si>
    <t>SERVICIO DE APOYO ADMINISTRATIVO Y TRADUCCION</t>
  </si>
  <si>
    <t>COMISIONES Y SERVICIOS BANCARIOS</t>
  </si>
  <si>
    <t>SEGUROS DE RESPONSABILIDAD PATRIMONIAL</t>
  </si>
  <si>
    <t>SEGUROS DE BIENES PATRIMONIALES</t>
  </si>
  <si>
    <t>FLETES Y MANIOBRAS</t>
  </si>
  <si>
    <t>CONSERVACION Y MANTENIMIENTO MENOR DE INMUEBLES</t>
  </si>
  <si>
    <t>INSTALACION, REPARACION Y MANTENIMIENTO DE EQUIO DE COMPUTO</t>
  </si>
  <si>
    <t>REPARACION Y MANTENIMIENTO DE EQUIPO DE TRANSPORTE</t>
  </si>
  <si>
    <t>INSTALACION, REPARACION, Y MANTENIMIENTO DE MAQUINARIA Y OTROS EQ.</t>
  </si>
  <si>
    <t>SERVICIOS DE JARDINERIA Y FUMIGACION</t>
  </si>
  <si>
    <t>DIFUSION POR RADIO, TELEVISION Y OTROS MEDIOS (PERIFONEO)</t>
  </si>
  <si>
    <t>PASAJES AEREOS</t>
  </si>
  <si>
    <t>VIATICOS EN EL PAIS</t>
  </si>
  <si>
    <t>GASTOS DE ORDEN SOCIAL Y CULTURAL</t>
  </si>
  <si>
    <t>IMPUESTOS Y DERECHOS</t>
  </si>
  <si>
    <t>SENTENCIAS Y RESOLUCIONES POR AUTORIDADES COMPETENTES</t>
  </si>
  <si>
    <t>TRANSFERENCIAS SUBSIDIOS Y OTRAS AYUDAS</t>
  </si>
  <si>
    <t>TRANSFERENCIAS AL DIF MUNICIPAL</t>
  </si>
  <si>
    <t>AYUDAS SOCIALES A PERSONAS</t>
  </si>
  <si>
    <t>BECAS Y OTRAS AYUDAS PARA PROGRAMAS DE CAPACITACION (MOCHILAS Y U)</t>
  </si>
  <si>
    <t>AYUDAS SOCIALES A INSTITUCIONES DE ENSEÑANZA</t>
  </si>
  <si>
    <t>AYUDAS SOCIALES A INSTITUCIONES SIN FINES DE LUCRO</t>
  </si>
  <si>
    <t>EQUIPO DE COMPUTO</t>
  </si>
  <si>
    <t>INVERSION PUBLICA</t>
  </si>
  <si>
    <t>DIVISION DE TERRENOS Y CONSTRUCCION DE OBRAS DE URBANIZACION</t>
  </si>
  <si>
    <t>DEUDA PUBLICA</t>
  </si>
  <si>
    <t>A</t>
  </si>
  <si>
    <t>B</t>
  </si>
  <si>
    <t>C</t>
  </si>
  <si>
    <t>D</t>
  </si>
  <si>
    <t>E</t>
  </si>
  <si>
    <t>F</t>
  </si>
  <si>
    <t>T</t>
  </si>
  <si>
    <t>DFCIA</t>
  </si>
  <si>
    <t>INGRESOS POR FUENTE DE FINANC</t>
  </si>
  <si>
    <t>CONCEPTO</t>
  </si>
  <si>
    <t>R FISCALES</t>
  </si>
  <si>
    <t>P FEDERALES</t>
  </si>
  <si>
    <t>P ESTATLES</t>
  </si>
  <si>
    <t>INFRA</t>
  </si>
  <si>
    <t>FORTA</t>
  </si>
  <si>
    <t>CONVENIOS</t>
  </si>
  <si>
    <t>SERVICIOS DE CAPACITACION</t>
  </si>
  <si>
    <t>RECURSOS  ETIQUETADOS</t>
  </si>
  <si>
    <t>ETIQUETADOS</t>
  </si>
  <si>
    <t>TRANSFERENCIAS A FIDEICOMISO DEL PODER EJECUTIVO</t>
  </si>
  <si>
    <t>OTRAS PRESTACIONES SOCIALES Y ECONOMICAS</t>
  </si>
  <si>
    <t>OTROS ARRENDAMIENTOS</t>
  </si>
  <si>
    <t>RECURSOS DE LIBRE DISPOSICION</t>
  </si>
  <si>
    <t>LIBRE DISPOSICION</t>
  </si>
  <si>
    <t>LIBRE DISPOS</t>
  </si>
  <si>
    <t>TOTAL SERVICIOS PERSONALES</t>
  </si>
  <si>
    <t>TOTAL MATERIALES Y SUMINISTROS</t>
  </si>
  <si>
    <t>TOTAL DE SERVICIOS GENERALES</t>
  </si>
  <si>
    <t>TOTAL DE SUBSIDIOS, TRANSFERENCIAS</t>
  </si>
  <si>
    <t>TOTAL DE BIENES MUEBLES E INMUEBLES</t>
  </si>
  <si>
    <t>TOTAL DE INVERSION PUBLICA</t>
  </si>
  <si>
    <t>TOTAL DE DEUDA PUBLICA</t>
  </si>
  <si>
    <t>PENSIONADOS</t>
  </si>
  <si>
    <t>GAS</t>
  </si>
  <si>
    <t>SERVICIOS DE ACCESO DE INTERNET, REDES Y PROCESAMIENTO DE INFORMAC.</t>
  </si>
  <si>
    <t>MUEBLES DE OFICINA Y ESTANTERIA</t>
  </si>
  <si>
    <t>ARRENDAMIENTO DE MOBILIARIO Y EQUIPO DE ADMINISTRACION, EDUCACIONAL</t>
  </si>
  <si>
    <t>ADEFAS</t>
  </si>
  <si>
    <t>VIDRIO Y PRODUCTOS DE VIDRIO</t>
  </si>
  <si>
    <t>ARRENDAMIENTO DE MAQUINARIA</t>
  </si>
  <si>
    <t>ARRENDAMIENTO DE ACTIVOS INTANGIBLES</t>
  </si>
  <si>
    <t>HERRAMIENTAS MAQUINA-HERRAMIENTAS</t>
  </si>
  <si>
    <t>RESUMEN PRESUPUESTO DE INGRESOS Y EGRESOS</t>
  </si>
  <si>
    <t>I  N  G  R  E  S  O  S</t>
  </si>
  <si>
    <t>D  E  S  C  R  I  P  C  I  O  N</t>
  </si>
  <si>
    <t>P R O D U C T O S</t>
  </si>
  <si>
    <t>A P R O V E C H A M I E N T O S</t>
  </si>
  <si>
    <t>PARTICIPACIONES</t>
  </si>
  <si>
    <t>A P O R T A C I O N E S</t>
  </si>
  <si>
    <t>F E D E R A L E S</t>
  </si>
  <si>
    <t>E S T A T A L E S</t>
  </si>
  <si>
    <t>C O N V E N I O S     E S T A T A L E S</t>
  </si>
  <si>
    <t>FONDO DE INFRESTRUCTURA FAISM</t>
  </si>
  <si>
    <t>FONDO DE FORTALECIMIENTO MUNICIPAL</t>
  </si>
  <si>
    <t>RECURSOS FISCALES</t>
  </si>
  <si>
    <t>TOTAL DE INGRESOS</t>
  </si>
  <si>
    <t>I M P O R T E</t>
  </si>
  <si>
    <t xml:space="preserve">  E  G  R  E  S  O  S</t>
  </si>
  <si>
    <t>I M P U E S T O S</t>
  </si>
  <si>
    <t>D E R E C H O S</t>
  </si>
  <si>
    <t>S E R V I C I O S   P E R S O N A L ES</t>
  </si>
  <si>
    <t>S E R V I C I O S   G E N E R A L E S</t>
  </si>
  <si>
    <t>M A T E R I A L E S    Y   S U M I N I S T R O S</t>
  </si>
  <si>
    <t>TRANSFERENCIAS, ASIGNACIONES, SUBSIDIOS Y OTRAS AYUDAS</t>
  </si>
  <si>
    <t>TOTAL DE EGRESOS</t>
  </si>
  <si>
    <t>EJERCICIO FISCAL 2026</t>
  </si>
  <si>
    <t>RESUMEN DE EGRESOS PRESUPUESTO 2026</t>
  </si>
  <si>
    <t>EDIFICACION NO HABITACIONAL</t>
  </si>
  <si>
    <t>EQUIPO DE COMUNICACIÓN Y TELECOMUNICACION</t>
  </si>
  <si>
    <t>ARRENDAMIENTO DE EQUIPO DE TRANSPORTE</t>
  </si>
  <si>
    <t xml:space="preserve">BLANCOS Y OTROS PRODUCTOS TEXTILES </t>
  </si>
  <si>
    <t>MATERIAL DE SEGURIDAD PULICA</t>
  </si>
  <si>
    <t>TELEFONIA CELILAR</t>
  </si>
  <si>
    <t>MUNICIPIO  DE ETZATLAN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</si>
</sst>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[$€]* #,##0.00_-;\-[$€]* #,##0.00_-;_-[$€]* &quot;-&quot;??_-;_-@_-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fill"/>
    </xf>
    <xf numFmtId="0" fontId="5" fillId="0" borderId="0" xfId="0" applyFont="1" applyAlignment="1">
      <alignment horizontal="fill"/>
    </xf>
    <xf numFmtId="39" fontId="5" fillId="0" borderId="1" xfId="0" applyNumberFormat="1" applyFont="1" applyBorder="1"/>
    <xf numFmtId="10" fontId="5" fillId="0" borderId="1" xfId="0" applyNumberFormat="1" applyFont="1" applyBorder="1"/>
    <xf numFmtId="39" fontId="5" fillId="0" borderId="0" xfId="0" applyNumberFormat="1" applyFont="1"/>
    <xf numFmtId="39" fontId="5" fillId="0" borderId="2" xfId="0" applyNumberFormat="1" applyFont="1" applyBorder="1"/>
    <xf numFmtId="10" fontId="5" fillId="0" borderId="2" xfId="0" applyNumberFormat="1" applyFont="1" applyBorder="1"/>
    <xf numFmtId="0" fontId="5" fillId="0" borderId="2" xfId="0" applyFont="1" applyBorder="1"/>
    <xf numFmtId="0" fontId="7" fillId="0" borderId="0" xfId="0" applyFont="1"/>
    <xf numFmtId="0" fontId="6" fillId="0" borderId="0" xfId="0" applyFont="1" applyProtection="1">
      <protection locked="0"/>
    </xf>
    <xf numFmtId="39" fontId="5" fillId="0" borderId="1" xfId="0" applyNumberFormat="1" applyFont="1" applyBorder="1" applyProtection="1">
      <protection locked="0"/>
    </xf>
    <xf numFmtId="10" fontId="5" fillId="0" borderId="1" xfId="0" applyNumberFormat="1" applyFont="1" applyBorder="1" applyProtection="1">
      <protection locked="0"/>
    </xf>
    <xf numFmtId="0" fontId="8" fillId="0" borderId="0" xfId="0" applyFont="1"/>
    <xf numFmtId="0" fontId="2" fillId="0" borderId="0" xfId="0" applyFont="1"/>
    <xf numFmtId="0" fontId="0" fillId="0" borderId="4" xfId="0" applyBorder="1"/>
    <xf numFmtId="43" fontId="0" fillId="0" borderId="4" xfId="2" applyFont="1" applyBorder="1"/>
    <xf numFmtId="43" fontId="0" fillId="0" borderId="4" xfId="2" applyFont="1" applyFill="1" applyBorder="1"/>
    <xf numFmtId="43" fontId="0" fillId="0" borderId="0" xfId="0" applyNumberFormat="1"/>
    <xf numFmtId="0" fontId="2" fillId="0" borderId="4" xfId="0" applyFont="1" applyBorder="1"/>
    <xf numFmtId="43" fontId="0" fillId="0" borderId="0" xfId="2" applyFont="1"/>
    <xf numFmtId="43" fontId="2" fillId="0" borderId="4" xfId="2" applyFont="1" applyBorder="1"/>
    <xf numFmtId="43" fontId="2" fillId="0" borderId="4" xfId="0" applyNumberFormat="1" applyFont="1" applyBorder="1"/>
    <xf numFmtId="43" fontId="0" fillId="0" borderId="0" xfId="2" applyFont="1" applyFill="1" applyBorder="1"/>
    <xf numFmtId="0" fontId="10" fillId="0" borderId="0" xfId="0" applyFont="1"/>
    <xf numFmtId="0" fontId="11" fillId="0" borderId="7" xfId="0" applyFont="1" applyBorder="1"/>
    <xf numFmtId="0" fontId="0" fillId="0" borderId="4" xfId="0" applyBorder="1" applyAlignment="1">
      <alignment horizontal="left"/>
    </xf>
    <xf numFmtId="0" fontId="12" fillId="8" borderId="7" xfId="0" applyFont="1" applyFill="1" applyBorder="1"/>
    <xf numFmtId="43" fontId="10" fillId="0" borderId="0" xfId="2" applyFont="1"/>
    <xf numFmtId="43" fontId="13" fillId="0" borderId="4" xfId="2" applyFont="1" applyBorder="1" applyAlignment="1">
      <alignment horizontal="center"/>
    </xf>
    <xf numFmtId="43" fontId="0" fillId="0" borderId="4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6" borderId="4" xfId="0" applyFill="1" applyBorder="1" applyAlignment="1">
      <alignment horizontal="left"/>
    </xf>
    <xf numFmtId="0" fontId="15" fillId="0" borderId="0" xfId="0" applyFont="1" applyAlignment="1">
      <alignment horizontal="center"/>
    </xf>
    <xf numFmtId="43" fontId="15" fillId="0" borderId="0" xfId="2" applyFont="1" applyBorder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center"/>
    </xf>
    <xf numFmtId="0" fontId="16" fillId="7" borderId="4" xfId="0" applyFont="1" applyFill="1" applyBorder="1"/>
    <xf numFmtId="43" fontId="16" fillId="7" borderId="4" xfId="2" applyFont="1" applyFill="1" applyBorder="1"/>
    <xf numFmtId="0" fontId="0" fillId="7" borderId="11" xfId="0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9" fillId="0" borderId="4" xfId="0" applyFont="1" applyBorder="1"/>
    <xf numFmtId="43" fontId="1" fillId="0" borderId="4" xfId="2" applyFont="1" applyBorder="1"/>
    <xf numFmtId="43" fontId="14" fillId="0" borderId="4" xfId="2" applyFont="1" applyBorder="1" applyAlignment="1">
      <alignment horizontal="center"/>
    </xf>
    <xf numFmtId="43" fontId="0" fillId="0" borderId="4" xfId="2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/>
    <xf numFmtId="0" fontId="1" fillId="5" borderId="4" xfId="0" applyFont="1" applyFill="1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10" xfId="0" applyBorder="1"/>
    <xf numFmtId="43" fontId="2" fillId="0" borderId="2" xfId="0" applyNumberFormat="1" applyFont="1" applyBorder="1"/>
    <xf numFmtId="43" fontId="11" fillId="10" borderId="4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" fillId="5" borderId="4" xfId="0" applyFont="1" applyFill="1" applyBorder="1" applyAlignment="1">
      <alignment horizontal="center"/>
    </xf>
    <xf numFmtId="43" fontId="2" fillId="0" borderId="4" xfId="2" applyFont="1" applyBorder="1" applyAlignment="1">
      <alignment horizontal="center"/>
    </xf>
    <xf numFmtId="43" fontId="2" fillId="6" borderId="4" xfId="2" applyFont="1" applyFill="1" applyBorder="1"/>
    <xf numFmtId="0" fontId="14" fillId="0" borderId="4" xfId="0" applyFont="1" applyBorder="1" applyAlignment="1">
      <alignment horizontal="center"/>
    </xf>
    <xf numFmtId="0" fontId="2" fillId="10" borderId="4" xfId="0" applyFont="1" applyFill="1" applyBorder="1" applyAlignment="1">
      <alignment horizontal="left"/>
    </xf>
    <xf numFmtId="43" fontId="0" fillId="0" borderId="1" xfId="2" applyFont="1" applyBorder="1"/>
    <xf numFmtId="0" fontId="0" fillId="0" borderId="7" xfId="0" applyBorder="1"/>
    <xf numFmtId="0" fontId="1" fillId="0" borderId="7" xfId="0" applyFont="1" applyBorder="1"/>
    <xf numFmtId="0" fontId="2" fillId="2" borderId="0" xfId="0" applyFont="1" applyFill="1"/>
    <xf numFmtId="43" fontId="2" fillId="2" borderId="0" xfId="0" applyNumberFormat="1" applyFont="1" applyFill="1"/>
    <xf numFmtId="0" fontId="2" fillId="3" borderId="0" xfId="0" applyFont="1" applyFill="1"/>
    <xf numFmtId="43" fontId="2" fillId="3" borderId="0" xfId="0" applyNumberFormat="1" applyFont="1" applyFill="1"/>
    <xf numFmtId="0" fontId="0" fillId="3" borderId="4" xfId="0" applyFill="1" applyBorder="1" applyAlignment="1">
      <alignment horizontal="left"/>
    </xf>
    <xf numFmtId="0" fontId="19" fillId="0" borderId="7" xfId="0" applyFont="1" applyBorder="1"/>
    <xf numFmtId="0" fontId="0" fillId="11" borderId="20" xfId="0" applyFill="1" applyBorder="1"/>
    <xf numFmtId="43" fontId="0" fillId="0" borderId="2" xfId="2" applyFont="1" applyBorder="1"/>
    <xf numFmtId="0" fontId="2" fillId="0" borderId="1" xfId="0" applyFont="1" applyBorder="1" applyAlignment="1">
      <alignment horizontal="center"/>
    </xf>
    <xf numFmtId="0" fontId="18" fillId="0" borderId="7" xfId="0" applyFont="1" applyBorder="1"/>
    <xf numFmtId="0" fontId="2" fillId="11" borderId="19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11" borderId="20" xfId="0" applyFont="1" applyFill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10" fontId="2" fillId="0" borderId="0" xfId="2" applyNumberFormat="1" applyFont="1" applyAlignment="1">
      <alignment horizontal="center"/>
    </xf>
    <xf numFmtId="43" fontId="0" fillId="0" borderId="0" xfId="2" applyFont="1" applyBorder="1"/>
    <xf numFmtId="43" fontId="0" fillId="0" borderId="8" xfId="2" applyFont="1" applyBorder="1"/>
    <xf numFmtId="0" fontId="19" fillId="0" borderId="1" xfId="0" applyFont="1" applyBorder="1"/>
    <xf numFmtId="0" fontId="2" fillId="5" borderId="8" xfId="0" applyFont="1" applyFill="1" applyBorder="1" applyAlignment="1">
      <alignment horizontal="center"/>
    </xf>
    <xf numFmtId="43" fontId="2" fillId="6" borderId="7" xfId="2" applyFont="1" applyFill="1" applyBorder="1"/>
    <xf numFmtId="43" fontId="0" fillId="12" borderId="4" xfId="2" applyFont="1" applyFill="1" applyBorder="1"/>
    <xf numFmtId="43" fontId="0" fillId="7" borderId="4" xfId="2" applyFont="1" applyFill="1" applyBorder="1"/>
    <xf numFmtId="43" fontId="0" fillId="13" borderId="4" xfId="2" applyFont="1" applyFill="1" applyBorder="1"/>
    <xf numFmtId="0" fontId="17" fillId="4" borderId="9" xfId="0" applyFont="1" applyFill="1" applyBorder="1" applyAlignment="1">
      <alignment horizontal="center"/>
    </xf>
    <xf numFmtId="43" fontId="17" fillId="4" borderId="2" xfId="2" applyFont="1" applyFill="1" applyBorder="1"/>
    <xf numFmtId="0" fontId="17" fillId="4" borderId="1" xfId="0" applyFont="1" applyFill="1" applyBorder="1" applyAlignment="1">
      <alignment horizontal="center"/>
    </xf>
    <xf numFmtId="43" fontId="17" fillId="4" borderId="1" xfId="2" applyFont="1" applyFill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1" fillId="14" borderId="7" xfId="0" applyFont="1" applyFill="1" applyBorder="1"/>
    <xf numFmtId="0" fontId="2" fillId="14" borderId="4" xfId="0" applyFont="1" applyFill="1" applyBorder="1" applyAlignment="1">
      <alignment horizontal="left"/>
    </xf>
    <xf numFmtId="43" fontId="2" fillId="14" borderId="4" xfId="2" applyFont="1" applyFill="1" applyBorder="1"/>
    <xf numFmtId="0" fontId="1" fillId="14" borderId="4" xfId="0" applyFont="1" applyFill="1" applyBorder="1" applyAlignment="1">
      <alignment horizontal="left"/>
    </xf>
    <xf numFmtId="43" fontId="22" fillId="14" borderId="4" xfId="2" applyFont="1" applyFill="1" applyBorder="1" applyAlignment="1">
      <alignment horizontal="center"/>
    </xf>
    <xf numFmtId="0" fontId="21" fillId="14" borderId="0" xfId="0" applyFont="1" applyFill="1"/>
  </cellXfs>
  <cellStyles count="4">
    <cellStyle name="Euro" xfId="1"/>
    <cellStyle name="Millares" xfId="2" builtinId="3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107</xdr:row>
      <xdr:rowOff>38100</xdr:rowOff>
    </xdr:from>
    <xdr:to>
      <xdr:col>4</xdr:col>
      <xdr:colOff>800100</xdr:colOff>
      <xdr:row>109</xdr:row>
      <xdr:rowOff>142875</xdr:rowOff>
    </xdr:to>
    <xdr:sp macro="" textlink="">
      <xdr:nvSpPr>
        <xdr:cNvPr id="2" name="Abrir llave 1">
          <a:extLst>
            <a:ext uri="{FF2B5EF4-FFF2-40B4-BE49-F238E27FC236}">
              <a16:creationId xmlns:a16="http://schemas.microsoft.com/office/drawing/2014/main" id="{9BB0953E-03BC-4C36-8418-8C3C45CC292A}"/>
            </a:ext>
          </a:extLst>
        </xdr:cNvPr>
        <xdr:cNvSpPr/>
      </xdr:nvSpPr>
      <xdr:spPr bwMode="auto">
        <a:xfrm>
          <a:off x="8486775" y="20440650"/>
          <a:ext cx="57150" cy="504825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704850</xdr:colOff>
      <xdr:row>104</xdr:row>
      <xdr:rowOff>76200</xdr:rowOff>
    </xdr:from>
    <xdr:to>
      <xdr:col>4</xdr:col>
      <xdr:colOff>819150</xdr:colOff>
      <xdr:row>106</xdr:row>
      <xdr:rowOff>180975</xdr:rowOff>
    </xdr:to>
    <xdr:sp macro="" textlink="">
      <xdr:nvSpPr>
        <xdr:cNvPr id="3" name="Abrir llave 2">
          <a:extLst>
            <a:ext uri="{FF2B5EF4-FFF2-40B4-BE49-F238E27FC236}">
              <a16:creationId xmlns:a16="http://schemas.microsoft.com/office/drawing/2014/main" id="{DEACC44D-25CC-4EAE-9790-AEE2CEB366A8}"/>
            </a:ext>
          </a:extLst>
        </xdr:cNvPr>
        <xdr:cNvSpPr/>
      </xdr:nvSpPr>
      <xdr:spPr bwMode="auto">
        <a:xfrm>
          <a:off x="8448675" y="19650075"/>
          <a:ext cx="114300" cy="504825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7"/>
  <sheetViews>
    <sheetView showGridLines="0" workbookViewId="0">
      <selection activeCell="B3" sqref="B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</cols>
  <sheetData>
    <row r="2" spans="1:7" ht="18.75" x14ac:dyDescent="0.3">
      <c r="B2" s="5" t="s">
        <v>24</v>
      </c>
      <c r="C2" s="6"/>
      <c r="D2" s="6"/>
      <c r="E2" s="6"/>
      <c r="F2" s="6"/>
      <c r="G2" s="6"/>
    </row>
    <row r="3" spans="1:7" x14ac:dyDescent="0.2">
      <c r="B3" s="7" t="s">
        <v>21</v>
      </c>
      <c r="C3" s="6"/>
      <c r="D3" s="6"/>
      <c r="E3" s="6"/>
      <c r="F3" s="6"/>
      <c r="G3" s="6"/>
    </row>
    <row r="4" spans="1:7" x14ac:dyDescent="0.2">
      <c r="B4" s="18" t="s">
        <v>22</v>
      </c>
      <c r="C4" s="6"/>
      <c r="D4" s="6"/>
      <c r="E4" s="6"/>
      <c r="F4" s="6"/>
      <c r="G4" s="6"/>
    </row>
    <row r="5" spans="1:7" x14ac:dyDescent="0.2">
      <c r="B5" s="6"/>
      <c r="C5" s="6"/>
      <c r="D5" s="6"/>
      <c r="E5" s="6"/>
      <c r="F5" s="6"/>
      <c r="G5" s="6"/>
    </row>
    <row r="6" spans="1:7" x14ac:dyDescent="0.2">
      <c r="B6" s="6"/>
      <c r="C6" s="6"/>
      <c r="D6" s="6"/>
      <c r="E6" s="6"/>
      <c r="F6" s="6"/>
      <c r="G6" s="6"/>
    </row>
    <row r="7" spans="1:7" ht="18.75" customHeight="1" x14ac:dyDescent="0.2">
      <c r="B7" s="108" t="s">
        <v>3</v>
      </c>
      <c r="C7" s="108"/>
      <c r="D7" s="108"/>
      <c r="E7" s="6"/>
      <c r="F7" s="101" t="s">
        <v>15</v>
      </c>
      <c r="G7" s="102"/>
    </row>
    <row r="8" spans="1:7" ht="14.25" customHeight="1" x14ac:dyDescent="0.2">
      <c r="B8" s="105" t="s">
        <v>2</v>
      </c>
      <c r="C8" s="105"/>
      <c r="D8" s="105"/>
      <c r="E8" s="6"/>
      <c r="F8" s="106" t="s">
        <v>16</v>
      </c>
      <c r="G8" s="107"/>
    </row>
    <row r="9" spans="1:7" ht="8.25" customHeight="1" x14ac:dyDescent="0.2">
      <c r="B9" s="109"/>
      <c r="C9" s="109"/>
      <c r="D9" s="109"/>
      <c r="E9" s="6"/>
      <c r="F9" s="103"/>
      <c r="G9" s="104"/>
    </row>
    <row r="10" spans="1:7" ht="16.5" customHeight="1" x14ac:dyDescent="0.2">
      <c r="B10" s="8" t="s">
        <v>4</v>
      </c>
      <c r="C10" s="8" t="s">
        <v>6</v>
      </c>
      <c r="D10" s="8" t="s">
        <v>1</v>
      </c>
      <c r="E10" s="6"/>
      <c r="F10" s="8" t="s">
        <v>9</v>
      </c>
      <c r="G10" s="8" t="s">
        <v>17</v>
      </c>
    </row>
    <row r="11" spans="1:7" x14ac:dyDescent="0.2">
      <c r="A11" s="2"/>
      <c r="B11" s="8" t="s">
        <v>5</v>
      </c>
      <c r="C11" s="8" t="s">
        <v>7</v>
      </c>
      <c r="D11" s="8" t="s">
        <v>8</v>
      </c>
      <c r="E11" s="6"/>
      <c r="F11" s="8"/>
      <c r="G11" s="8" t="s">
        <v>18</v>
      </c>
    </row>
    <row r="12" spans="1:7" x14ac:dyDescent="0.2">
      <c r="A12" s="3"/>
      <c r="B12" s="9"/>
      <c r="C12" s="9"/>
      <c r="D12" s="9"/>
      <c r="E12" s="10"/>
      <c r="F12" s="9"/>
      <c r="G12" s="9"/>
    </row>
    <row r="13" spans="1:7" ht="15.95" customHeight="1" x14ac:dyDescent="0.2">
      <c r="A13" s="1"/>
      <c r="B13" s="19">
        <v>0.01</v>
      </c>
      <c r="C13" s="19">
        <v>0</v>
      </c>
      <c r="D13" s="20">
        <v>1.9199999999999998E-2</v>
      </c>
      <c r="E13" s="13"/>
      <c r="F13" s="19">
        <v>0.01</v>
      </c>
      <c r="G13" s="19">
        <v>407.02</v>
      </c>
    </row>
    <row r="14" spans="1:7" ht="15.95" customHeight="1" x14ac:dyDescent="0.2">
      <c r="A14" s="1"/>
      <c r="B14" s="19">
        <v>578.53</v>
      </c>
      <c r="C14" s="19">
        <v>11.11</v>
      </c>
      <c r="D14" s="20">
        <v>6.4000000000000001E-2</v>
      </c>
      <c r="E14" s="13"/>
      <c r="F14" s="19">
        <v>1768.97</v>
      </c>
      <c r="G14" s="19">
        <v>406.83</v>
      </c>
    </row>
    <row r="15" spans="1:7" ht="15.95" customHeight="1" x14ac:dyDescent="0.2">
      <c r="A15" s="1"/>
      <c r="B15" s="19">
        <v>4910.1899999999996</v>
      </c>
      <c r="C15" s="19">
        <v>288.33</v>
      </c>
      <c r="D15" s="20">
        <v>0.10879999999999999</v>
      </c>
      <c r="E15" s="13"/>
      <c r="F15" s="19">
        <v>2653.39</v>
      </c>
      <c r="G15" s="19">
        <v>406.62</v>
      </c>
    </row>
    <row r="16" spans="1:7" ht="15.95" customHeight="1" x14ac:dyDescent="0.2">
      <c r="A16" s="1"/>
      <c r="B16" s="19">
        <v>8629.2099999999991</v>
      </c>
      <c r="C16" s="19">
        <v>692.96</v>
      </c>
      <c r="D16" s="20">
        <v>0.16</v>
      </c>
      <c r="E16" s="13"/>
      <c r="F16" s="19">
        <v>3472.85</v>
      </c>
      <c r="G16" s="19">
        <v>392.77</v>
      </c>
    </row>
    <row r="17" spans="1:7" ht="15.95" customHeight="1" x14ac:dyDescent="0.2">
      <c r="A17" s="1"/>
      <c r="B17" s="19">
        <v>10031.08</v>
      </c>
      <c r="C17" s="19">
        <v>917.26</v>
      </c>
      <c r="D17" s="20">
        <v>0.1792</v>
      </c>
      <c r="E17" s="13"/>
      <c r="F17" s="19">
        <v>3537.88</v>
      </c>
      <c r="G17" s="19">
        <v>382.46</v>
      </c>
    </row>
    <row r="18" spans="1:7" ht="15.95" customHeight="1" x14ac:dyDescent="0.2">
      <c r="A18" s="1"/>
      <c r="B18" s="19">
        <v>12009.95</v>
      </c>
      <c r="C18" s="19">
        <v>1271.8699999999999</v>
      </c>
      <c r="D18" s="20">
        <v>0.21360000000000001</v>
      </c>
      <c r="E18" s="13"/>
      <c r="F18" s="19">
        <v>4446.16</v>
      </c>
      <c r="G18" s="19">
        <v>354.23</v>
      </c>
    </row>
    <row r="19" spans="1:7" ht="15.95" customHeight="1" x14ac:dyDescent="0.2">
      <c r="A19" s="1"/>
      <c r="B19" s="19">
        <v>24222.32</v>
      </c>
      <c r="C19" s="19">
        <v>3880.44</v>
      </c>
      <c r="D19" s="20">
        <v>0.23519999999999999</v>
      </c>
      <c r="E19" s="6"/>
      <c r="F19" s="19">
        <v>4717.1899999999996</v>
      </c>
      <c r="G19" s="19">
        <v>324.87</v>
      </c>
    </row>
    <row r="20" spans="1:7" ht="15.95" customHeight="1" x14ac:dyDescent="0.2">
      <c r="A20" s="1"/>
      <c r="B20" s="19">
        <v>38177.699999999997</v>
      </c>
      <c r="C20" s="19">
        <v>7162.74</v>
      </c>
      <c r="D20" s="20">
        <v>0.3</v>
      </c>
      <c r="E20" s="6"/>
      <c r="F20" s="19">
        <v>5335.43</v>
      </c>
      <c r="G20" s="19">
        <v>294.63</v>
      </c>
    </row>
    <row r="21" spans="1:7" x14ac:dyDescent="0.2">
      <c r="A21" s="1"/>
      <c r="B21" s="19">
        <v>72887.509999999995</v>
      </c>
      <c r="C21" s="19">
        <v>17575.689999999999</v>
      </c>
      <c r="D21" s="20">
        <v>0.32</v>
      </c>
      <c r="E21" s="6"/>
      <c r="F21" s="19">
        <v>6224.68</v>
      </c>
      <c r="G21" s="19">
        <v>253.54</v>
      </c>
    </row>
    <row r="22" spans="1:7" ht="15" customHeight="1" x14ac:dyDescent="0.2">
      <c r="A22" s="1"/>
      <c r="B22" s="19">
        <v>97183.34</v>
      </c>
      <c r="C22" s="19">
        <v>25350.35</v>
      </c>
      <c r="D22" s="20">
        <v>0.34</v>
      </c>
      <c r="E22" s="6"/>
      <c r="F22" s="19">
        <v>7113.91</v>
      </c>
      <c r="G22" s="19">
        <v>217.61</v>
      </c>
    </row>
    <row r="23" spans="1:7" x14ac:dyDescent="0.2">
      <c r="B23" s="19">
        <v>291550.01</v>
      </c>
      <c r="C23" s="19">
        <v>91435.02</v>
      </c>
      <c r="D23" s="20">
        <v>0.35</v>
      </c>
      <c r="E23" s="6"/>
      <c r="F23" s="19">
        <v>7382.34</v>
      </c>
      <c r="G23" s="19">
        <v>0</v>
      </c>
    </row>
    <row r="24" spans="1:7" x14ac:dyDescent="0.2">
      <c r="B24" s="14"/>
      <c r="C24" s="14"/>
      <c r="D24" s="15"/>
      <c r="E24" s="6"/>
      <c r="F24" s="16"/>
      <c r="G24" s="16"/>
    </row>
    <row r="25" spans="1:7" x14ac:dyDescent="0.2">
      <c r="E25" s="6"/>
      <c r="F25" s="6"/>
      <c r="G25" s="6"/>
    </row>
    <row r="26" spans="1:7" x14ac:dyDescent="0.2">
      <c r="B26" s="6"/>
      <c r="C26" s="6"/>
      <c r="D26" s="6"/>
      <c r="E26" s="6"/>
      <c r="F26" s="6"/>
      <c r="G26" s="6"/>
    </row>
    <row r="27" spans="1:7" x14ac:dyDescent="0.2">
      <c r="B27" s="6"/>
      <c r="C27" s="6"/>
      <c r="D27" s="6"/>
      <c r="E27" s="6"/>
      <c r="F27" s="6"/>
      <c r="G27" s="6"/>
    </row>
    <row r="28" spans="1:7" x14ac:dyDescent="0.2">
      <c r="C28" s="6"/>
      <c r="D28" s="6"/>
      <c r="E28" s="6"/>
      <c r="F28" s="6"/>
      <c r="G28" s="6"/>
    </row>
    <row r="29" spans="1:7" x14ac:dyDescent="0.2">
      <c r="C29" s="6"/>
      <c r="D29" s="6"/>
      <c r="E29" s="6"/>
      <c r="F29" s="6"/>
      <c r="G29" s="6"/>
    </row>
    <row r="30" spans="1:7" x14ac:dyDescent="0.2">
      <c r="C30" s="6"/>
      <c r="D30" s="6"/>
      <c r="E30" s="6"/>
      <c r="F30" s="6"/>
      <c r="G30" s="6"/>
    </row>
    <row r="31" spans="1:7" x14ac:dyDescent="0.2">
      <c r="C31" s="6"/>
      <c r="D31" s="6"/>
      <c r="E31" s="6"/>
      <c r="F31" s="6"/>
      <c r="G31" s="6"/>
    </row>
    <row r="32" spans="1:7" x14ac:dyDescent="0.2">
      <c r="B32" s="6"/>
      <c r="C32" s="6"/>
      <c r="D32" s="6"/>
      <c r="E32" s="6"/>
      <c r="F32" s="6"/>
      <c r="G32" s="6"/>
    </row>
    <row r="33" spans="2:7" x14ac:dyDescent="0.2">
      <c r="B33" s="7" t="s">
        <v>12</v>
      </c>
      <c r="C33" s="6"/>
      <c r="D33" s="6"/>
    </row>
    <row r="34" spans="2:7" ht="15.75" x14ac:dyDescent="0.25">
      <c r="B34" s="17" t="s">
        <v>23</v>
      </c>
      <c r="C34" s="6"/>
      <c r="D34" s="6"/>
    </row>
    <row r="35" spans="2:7" x14ac:dyDescent="0.2">
      <c r="B35" s="21" t="s">
        <v>14</v>
      </c>
      <c r="C35" s="6"/>
      <c r="D35" s="6"/>
    </row>
    <row r="44" spans="2:7" ht="17.25" customHeight="1" x14ac:dyDescent="0.2">
      <c r="B44" s="4" t="s">
        <v>13</v>
      </c>
      <c r="E44" s="6"/>
      <c r="F44" s="101" t="s">
        <v>19</v>
      </c>
      <c r="G44" s="102"/>
    </row>
    <row r="45" spans="2:7" x14ac:dyDescent="0.2">
      <c r="E45" s="6"/>
      <c r="F45" s="106" t="s">
        <v>20</v>
      </c>
      <c r="G45" s="107"/>
    </row>
    <row r="46" spans="2:7" ht="5.25" customHeight="1" x14ac:dyDescent="0.2">
      <c r="E46" s="6"/>
      <c r="F46" s="103"/>
      <c r="G46" s="104"/>
    </row>
    <row r="47" spans="2:7" x14ac:dyDescent="0.2">
      <c r="B47" s="108" t="s">
        <v>3</v>
      </c>
      <c r="C47" s="108"/>
      <c r="D47" s="108"/>
      <c r="E47" s="6"/>
      <c r="F47" s="8" t="s">
        <v>9</v>
      </c>
      <c r="G47" s="8" t="s">
        <v>10</v>
      </c>
    </row>
    <row r="48" spans="2:7" x14ac:dyDescent="0.2">
      <c r="B48" s="105" t="s">
        <v>2</v>
      </c>
      <c r="C48" s="105"/>
      <c r="D48" s="105"/>
      <c r="E48" s="6"/>
      <c r="F48" s="8"/>
      <c r="G48" s="8" t="s">
        <v>11</v>
      </c>
    </row>
    <row r="49" spans="2:7" x14ac:dyDescent="0.2">
      <c r="B49" s="109"/>
      <c r="C49" s="109"/>
      <c r="D49" s="109"/>
      <c r="E49" s="10"/>
      <c r="F49" s="9"/>
      <c r="G49" s="9"/>
    </row>
    <row r="50" spans="2:7" ht="15.95" customHeight="1" x14ac:dyDescent="0.2">
      <c r="B50" s="8" t="s">
        <v>4</v>
      </c>
      <c r="C50" s="8" t="s">
        <v>6</v>
      </c>
      <c r="D50" s="8" t="s">
        <v>1</v>
      </c>
      <c r="E50" s="13"/>
      <c r="F50" s="11">
        <v>0.01</v>
      </c>
      <c r="G50" s="11">
        <f t="shared" ref="G50:G60" si="0">G13/2</f>
        <v>203.51</v>
      </c>
    </row>
    <row r="51" spans="2:7" ht="15.95" customHeight="1" x14ac:dyDescent="0.2">
      <c r="B51" s="8" t="s">
        <v>5</v>
      </c>
      <c r="C51" s="8" t="s">
        <v>7</v>
      </c>
      <c r="D51" s="8" t="s">
        <v>8</v>
      </c>
      <c r="E51" s="13"/>
      <c r="F51" s="11">
        <f t="shared" ref="F51:F60" si="1">F14/2</f>
        <v>884.48500000000001</v>
      </c>
      <c r="G51" s="11">
        <f t="shared" si="0"/>
        <v>203.41499999999999</v>
      </c>
    </row>
    <row r="52" spans="2:7" ht="15.95" customHeight="1" x14ac:dyDescent="0.2">
      <c r="B52" s="9"/>
      <c r="C52" s="9"/>
      <c r="D52" s="9"/>
      <c r="E52" s="13"/>
      <c r="F52" s="11">
        <f t="shared" si="1"/>
        <v>1326.6949999999999</v>
      </c>
      <c r="G52" s="11">
        <f t="shared" si="0"/>
        <v>203.31</v>
      </c>
    </row>
    <row r="53" spans="2:7" ht="15.95" customHeight="1" x14ac:dyDescent="0.2">
      <c r="B53" s="11">
        <v>0.01</v>
      </c>
      <c r="C53" s="11">
        <v>0</v>
      </c>
      <c r="D53" s="12">
        <f>D13</f>
        <v>1.9199999999999998E-2</v>
      </c>
      <c r="E53" s="13"/>
      <c r="F53" s="11">
        <f t="shared" si="1"/>
        <v>1736.425</v>
      </c>
      <c r="G53" s="11">
        <f t="shared" si="0"/>
        <v>196.38499999999999</v>
      </c>
    </row>
    <row r="54" spans="2:7" ht="15.95" customHeight="1" x14ac:dyDescent="0.2">
      <c r="B54" s="11">
        <f>B14/2</f>
        <v>289.26499999999999</v>
      </c>
      <c r="C54" s="11">
        <f>C14/2</f>
        <v>5.5549999999999997</v>
      </c>
      <c r="D54" s="12">
        <f>D14</f>
        <v>6.4000000000000001E-2</v>
      </c>
      <c r="E54" s="13"/>
      <c r="F54" s="11">
        <f t="shared" si="1"/>
        <v>1768.94</v>
      </c>
      <c r="G54" s="11">
        <f t="shared" si="0"/>
        <v>191.23</v>
      </c>
    </row>
    <row r="55" spans="2:7" ht="15.95" customHeight="1" x14ac:dyDescent="0.2">
      <c r="B55" s="11">
        <f t="shared" ref="B55:C63" si="2">B15/2</f>
        <v>2455.0949999999998</v>
      </c>
      <c r="C55" s="11">
        <f t="shared" si="2"/>
        <v>144.16499999999999</v>
      </c>
      <c r="D55" s="12">
        <f t="shared" ref="D55:D63" si="3">D15</f>
        <v>0.10879999999999999</v>
      </c>
      <c r="E55" s="13"/>
      <c r="F55" s="11">
        <f t="shared" si="1"/>
        <v>2223.08</v>
      </c>
      <c r="G55" s="11">
        <f t="shared" si="0"/>
        <v>177.11500000000001</v>
      </c>
    </row>
    <row r="56" spans="2:7" ht="15.95" customHeight="1" x14ac:dyDescent="0.2">
      <c r="B56" s="11">
        <f t="shared" si="2"/>
        <v>4314.6049999999996</v>
      </c>
      <c r="C56" s="11">
        <f t="shared" si="2"/>
        <v>346.48</v>
      </c>
      <c r="D56" s="12">
        <f t="shared" si="3"/>
        <v>0.16</v>
      </c>
      <c r="E56" s="6"/>
      <c r="F56" s="11">
        <f t="shared" si="1"/>
        <v>2358.5949999999998</v>
      </c>
      <c r="G56" s="11">
        <f t="shared" si="0"/>
        <v>162.435</v>
      </c>
    </row>
    <row r="57" spans="2:7" ht="15.95" customHeight="1" x14ac:dyDescent="0.2">
      <c r="B57" s="11">
        <f t="shared" si="2"/>
        <v>5015.54</v>
      </c>
      <c r="C57" s="11">
        <f t="shared" si="2"/>
        <v>458.63</v>
      </c>
      <c r="D57" s="12">
        <f t="shared" si="3"/>
        <v>0.1792</v>
      </c>
      <c r="E57" s="6"/>
      <c r="F57" s="11">
        <f t="shared" si="1"/>
        <v>2667.7150000000001</v>
      </c>
      <c r="G57" s="11">
        <f t="shared" si="0"/>
        <v>147.315</v>
      </c>
    </row>
    <row r="58" spans="2:7" ht="15.95" customHeight="1" x14ac:dyDescent="0.2">
      <c r="B58" s="11">
        <f t="shared" si="2"/>
        <v>6004.9750000000004</v>
      </c>
      <c r="C58" s="11">
        <f t="shared" si="2"/>
        <v>635.93499999999995</v>
      </c>
      <c r="D58" s="12">
        <f t="shared" si="3"/>
        <v>0.21360000000000001</v>
      </c>
      <c r="E58" s="6"/>
      <c r="F58" s="11">
        <f t="shared" si="1"/>
        <v>3112.34</v>
      </c>
      <c r="G58" s="11">
        <f t="shared" si="0"/>
        <v>126.77</v>
      </c>
    </row>
    <row r="59" spans="2:7" ht="15.95" customHeight="1" x14ac:dyDescent="0.2">
      <c r="B59" s="11">
        <f t="shared" si="2"/>
        <v>12111.16</v>
      </c>
      <c r="C59" s="11">
        <f t="shared" si="2"/>
        <v>1940.22</v>
      </c>
      <c r="D59" s="12">
        <f t="shared" si="3"/>
        <v>0.23519999999999999</v>
      </c>
      <c r="E59" s="6"/>
      <c r="F59" s="11">
        <f t="shared" si="1"/>
        <v>3556.9549999999999</v>
      </c>
      <c r="G59" s="11">
        <f t="shared" si="0"/>
        <v>108.80500000000001</v>
      </c>
    </row>
    <row r="60" spans="2:7" ht="15.95" customHeight="1" x14ac:dyDescent="0.2">
      <c r="B60" s="11">
        <f t="shared" si="2"/>
        <v>19088.849999999999</v>
      </c>
      <c r="C60" s="11">
        <f t="shared" si="2"/>
        <v>3581.37</v>
      </c>
      <c r="D60" s="12">
        <f t="shared" si="3"/>
        <v>0.3</v>
      </c>
      <c r="E60" s="6"/>
      <c r="F60" s="11">
        <f t="shared" si="1"/>
        <v>3691.17</v>
      </c>
      <c r="G60" s="11">
        <f t="shared" si="0"/>
        <v>0</v>
      </c>
    </row>
    <row r="61" spans="2:7" x14ac:dyDescent="0.2">
      <c r="B61" s="11">
        <f t="shared" si="2"/>
        <v>36443.754999999997</v>
      </c>
      <c r="C61" s="11">
        <f t="shared" si="2"/>
        <v>8787.8449999999993</v>
      </c>
      <c r="D61" s="12">
        <f t="shared" si="3"/>
        <v>0.32</v>
      </c>
      <c r="E61" s="6"/>
      <c r="F61" s="16"/>
      <c r="G61" s="16"/>
    </row>
    <row r="62" spans="2:7" x14ac:dyDescent="0.2">
      <c r="B62" s="11">
        <f t="shared" si="2"/>
        <v>48591.67</v>
      </c>
      <c r="C62" s="11">
        <f t="shared" si="2"/>
        <v>12675.174999999999</v>
      </c>
      <c r="D62" s="12">
        <f t="shared" si="3"/>
        <v>0.34</v>
      </c>
    </row>
    <row r="63" spans="2:7" x14ac:dyDescent="0.2">
      <c r="B63" s="11">
        <f t="shared" si="2"/>
        <v>145775.005</v>
      </c>
      <c r="C63" s="11">
        <f t="shared" si="2"/>
        <v>45717.51</v>
      </c>
      <c r="D63" s="12">
        <f t="shared" si="3"/>
        <v>0.35</v>
      </c>
    </row>
    <row r="64" spans="2:7" x14ac:dyDescent="0.2">
      <c r="B64" s="14"/>
      <c r="C64" s="14"/>
      <c r="D64" s="15"/>
    </row>
    <row r="66" spans="2:4" x14ac:dyDescent="0.2">
      <c r="B66" s="6"/>
      <c r="C66" s="6"/>
      <c r="D66" s="6"/>
    </row>
    <row r="67" spans="2:4" x14ac:dyDescent="0.2">
      <c r="B67" s="6"/>
      <c r="C67" s="6"/>
      <c r="D67" s="6"/>
    </row>
  </sheetData>
  <sheetProtection formatCells="0" formatColumns="0" formatRows="0" insertColumns="0" insertRows="0" insertHyperlinks="0" deleteColumns="0" deleteRows="0" sort="0" autoFilter="0" pivotTables="0"/>
  <mergeCells count="12">
    <mergeCell ref="B49:D49"/>
    <mergeCell ref="F46:G46"/>
    <mergeCell ref="B47:D47"/>
    <mergeCell ref="F44:G44"/>
    <mergeCell ref="B48:D48"/>
    <mergeCell ref="F45:G45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33"/>
  <sheetViews>
    <sheetView tabSelected="1" workbookViewId="0">
      <selection activeCell="A2" sqref="A2"/>
    </sheetView>
  </sheetViews>
  <sheetFormatPr baseColWidth="10" defaultRowHeight="12.75" x14ac:dyDescent="0.2"/>
  <cols>
    <col min="1" max="1" width="62.42578125" bestFit="1" customWidth="1"/>
    <col min="2" max="2" width="14.85546875" bestFit="1" customWidth="1"/>
    <col min="3" max="3" width="13.85546875" bestFit="1" customWidth="1"/>
  </cols>
  <sheetData>
    <row r="2" spans="1:3" ht="13.5" thickBot="1" x14ac:dyDescent="0.25"/>
    <row r="3" spans="1:3" ht="15" x14ac:dyDescent="0.25">
      <c r="A3" s="110" t="s">
        <v>173</v>
      </c>
      <c r="B3" s="111"/>
    </row>
    <row r="4" spans="1:3" ht="15" x14ac:dyDescent="0.25">
      <c r="A4" s="112" t="s">
        <v>142</v>
      </c>
      <c r="B4" s="113"/>
    </row>
    <row r="5" spans="1:3" ht="15" x14ac:dyDescent="0.25">
      <c r="A5" s="112" t="s">
        <v>165</v>
      </c>
      <c r="B5" s="113"/>
    </row>
    <row r="6" spans="1:3" ht="13.5" thickBot="1" x14ac:dyDescent="0.25">
      <c r="A6" s="83" t="s">
        <v>143</v>
      </c>
      <c r="B6" s="79"/>
    </row>
    <row r="7" spans="1:3" x14ac:dyDescent="0.2">
      <c r="A7" s="84" t="s">
        <v>144</v>
      </c>
      <c r="B7" s="81"/>
    </row>
    <row r="8" spans="1:3" x14ac:dyDescent="0.2">
      <c r="A8" s="91" t="s">
        <v>154</v>
      </c>
      <c r="B8" s="92" t="s">
        <v>156</v>
      </c>
    </row>
    <row r="9" spans="1:3" x14ac:dyDescent="0.2">
      <c r="A9" s="72" t="s">
        <v>158</v>
      </c>
      <c r="B9" s="70">
        <v>15265129</v>
      </c>
    </row>
    <row r="10" spans="1:3" x14ac:dyDescent="0.2">
      <c r="A10" s="72" t="s">
        <v>159</v>
      </c>
      <c r="B10" s="70">
        <v>14467099</v>
      </c>
    </row>
    <row r="11" spans="1:3" x14ac:dyDescent="0.2">
      <c r="A11" s="71" t="s">
        <v>145</v>
      </c>
      <c r="B11" s="70">
        <v>408441</v>
      </c>
    </row>
    <row r="12" spans="1:3" x14ac:dyDescent="0.2">
      <c r="A12" s="71" t="s">
        <v>146</v>
      </c>
      <c r="B12" s="70">
        <v>95851</v>
      </c>
      <c r="C12" s="26"/>
    </row>
    <row r="13" spans="1:3" x14ac:dyDescent="0.2">
      <c r="A13" s="91" t="s">
        <v>147</v>
      </c>
      <c r="B13" s="90"/>
    </row>
    <row r="14" spans="1:3" x14ac:dyDescent="0.2">
      <c r="A14" s="71" t="s">
        <v>149</v>
      </c>
      <c r="B14" s="70">
        <f>61757669-601862+1</f>
        <v>61155808</v>
      </c>
    </row>
    <row r="15" spans="1:3" x14ac:dyDescent="0.2">
      <c r="A15" s="71" t="s">
        <v>150</v>
      </c>
      <c r="B15" s="70">
        <v>601862</v>
      </c>
    </row>
    <row r="16" spans="1:3" x14ac:dyDescent="0.2">
      <c r="A16" s="78" t="s">
        <v>148</v>
      </c>
      <c r="B16" s="70"/>
    </row>
    <row r="17" spans="1:3" x14ac:dyDescent="0.2">
      <c r="A17" s="72" t="s">
        <v>152</v>
      </c>
      <c r="B17" s="70">
        <v>9100915</v>
      </c>
    </row>
    <row r="18" spans="1:3" x14ac:dyDescent="0.2">
      <c r="A18" s="82" t="s">
        <v>153</v>
      </c>
      <c r="B18" s="70">
        <v>20680171</v>
      </c>
      <c r="C18" s="26"/>
    </row>
    <row r="19" spans="1:3" x14ac:dyDescent="0.2">
      <c r="A19" s="78" t="s">
        <v>151</v>
      </c>
      <c r="B19" s="80">
        <v>0</v>
      </c>
      <c r="C19" s="26"/>
    </row>
    <row r="20" spans="1:3" x14ac:dyDescent="0.2">
      <c r="A20" s="71"/>
      <c r="B20" s="70"/>
    </row>
    <row r="21" spans="1:3" x14ac:dyDescent="0.2">
      <c r="A21" s="97" t="s">
        <v>155</v>
      </c>
      <c r="B21" s="98">
        <f>SUM(B9:B19)</f>
        <v>121775276</v>
      </c>
      <c r="C21" s="28"/>
    </row>
    <row r="22" spans="1:3" ht="13.5" thickBot="1" x14ac:dyDescent="0.25">
      <c r="A22" s="85" t="s">
        <v>157</v>
      </c>
      <c r="B22" s="79"/>
    </row>
    <row r="23" spans="1:3" x14ac:dyDescent="0.2">
      <c r="A23" s="86" t="s">
        <v>160</v>
      </c>
      <c r="B23" s="70">
        <f>'RESUMEN DE EGRESOS'!I13</f>
        <v>50335281</v>
      </c>
    </row>
    <row r="24" spans="1:3" x14ac:dyDescent="0.2">
      <c r="A24" s="86" t="s">
        <v>162</v>
      </c>
      <c r="B24" s="70">
        <f>'RESUMEN DE EGRESOS'!I41</f>
        <v>10127000</v>
      </c>
    </row>
    <row r="25" spans="1:3" x14ac:dyDescent="0.2">
      <c r="A25" s="86" t="s">
        <v>161</v>
      </c>
      <c r="B25" s="70">
        <f>'RESUMEN DE EGRESOS'!I74</f>
        <v>29895417</v>
      </c>
    </row>
    <row r="26" spans="1:3" x14ac:dyDescent="0.2">
      <c r="A26" s="86" t="s">
        <v>163</v>
      </c>
      <c r="B26" s="70">
        <f>'RESUMEN DE EGRESOS'!I83</f>
        <v>9993527</v>
      </c>
    </row>
    <row r="27" spans="1:3" x14ac:dyDescent="0.2">
      <c r="A27" s="86" t="s">
        <v>26</v>
      </c>
      <c r="B27" s="70">
        <f>'RESUMEN DE EGRESOS'!I89</f>
        <v>580000</v>
      </c>
    </row>
    <row r="28" spans="1:3" x14ac:dyDescent="0.2">
      <c r="A28" s="86" t="s">
        <v>97</v>
      </c>
      <c r="B28" s="70">
        <f>'RESUMEN DE EGRESOS'!I93</f>
        <v>20644051</v>
      </c>
    </row>
    <row r="29" spans="1:3" x14ac:dyDescent="0.2">
      <c r="A29" s="86" t="s">
        <v>99</v>
      </c>
      <c r="B29" s="80">
        <f>'RESUMEN DE EGRESOS'!I96</f>
        <v>200000</v>
      </c>
    </row>
    <row r="30" spans="1:3" x14ac:dyDescent="0.2">
      <c r="A30" s="99" t="s">
        <v>164</v>
      </c>
      <c r="B30" s="100">
        <f>SUM(B23:B29)</f>
        <v>121775276</v>
      </c>
    </row>
    <row r="31" spans="1:3" x14ac:dyDescent="0.2">
      <c r="A31" s="87"/>
      <c r="B31" s="80"/>
    </row>
    <row r="32" spans="1:3" x14ac:dyDescent="0.2">
      <c r="A32" s="71"/>
      <c r="B32" s="89"/>
    </row>
    <row r="33" spans="2:2" x14ac:dyDescent="0.2">
      <c r="B33" s="88"/>
    </row>
  </sheetData>
  <mergeCells count="3">
    <mergeCell ref="A3:B3"/>
    <mergeCell ref="A4:B4"/>
    <mergeCell ref="A5:B5"/>
  </mergeCells>
  <pageMargins left="1.299212598425197" right="0.70866141732283472" top="1.1417322834645669" bottom="0.74803149606299213" header="0.31496062992125984" footer="0.31496062992125984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3"/>
  <sheetViews>
    <sheetView workbookViewId="0">
      <pane ySplit="5" topLeftCell="A18" activePane="bottomLeft" state="frozen"/>
      <selection activeCell="B1" sqref="B1"/>
      <selection pane="bottomLeft" activeCell="A96" sqref="A96:I96"/>
    </sheetView>
  </sheetViews>
  <sheetFormatPr baseColWidth="10" defaultRowHeight="12.75" x14ac:dyDescent="0.2"/>
  <cols>
    <col min="1" max="1" width="63.85546875" bestFit="1" customWidth="1"/>
    <col min="2" max="2" width="6.42578125" bestFit="1" customWidth="1"/>
    <col min="3" max="3" width="13.7109375" customWidth="1"/>
    <col min="4" max="4" width="18.85546875" customWidth="1"/>
    <col min="5" max="5" width="14.5703125" customWidth="1"/>
    <col min="6" max="6" width="14.140625" customWidth="1"/>
    <col min="7" max="7" width="15.7109375" bestFit="1" customWidth="1"/>
    <col min="8" max="8" width="15" customWidth="1"/>
    <col min="9" max="9" width="15.5703125" bestFit="1" customWidth="1"/>
    <col min="10" max="10" width="14.140625" bestFit="1" customWidth="1"/>
    <col min="11" max="11" width="13.85546875" bestFit="1" customWidth="1"/>
  </cols>
  <sheetData>
    <row r="2" spans="1:11" ht="15" x14ac:dyDescent="0.25">
      <c r="A2" s="32"/>
    </row>
    <row r="3" spans="1:11" ht="15" x14ac:dyDescent="0.25">
      <c r="A3" s="63" t="s">
        <v>173</v>
      </c>
      <c r="B3" s="59"/>
      <c r="C3" s="114" t="s">
        <v>28</v>
      </c>
      <c r="D3" s="115"/>
      <c r="E3" s="115"/>
      <c r="F3" s="115"/>
      <c r="G3" s="115"/>
      <c r="H3" s="115"/>
      <c r="I3" s="116"/>
    </row>
    <row r="4" spans="1:11" ht="15" x14ac:dyDescent="0.25">
      <c r="A4" s="64" t="s">
        <v>166</v>
      </c>
      <c r="B4" s="60"/>
      <c r="C4" s="123" t="s">
        <v>122</v>
      </c>
      <c r="D4" s="124"/>
      <c r="E4" s="125"/>
      <c r="F4" s="120" t="s">
        <v>117</v>
      </c>
      <c r="G4" s="121"/>
      <c r="H4" s="122"/>
      <c r="I4" s="49"/>
    </row>
    <row r="5" spans="1:11" ht="15" x14ac:dyDescent="0.25">
      <c r="A5" s="50" t="s">
        <v>29</v>
      </c>
      <c r="B5" s="51" t="s">
        <v>30</v>
      </c>
      <c r="C5" s="50" t="s">
        <v>31</v>
      </c>
      <c r="D5" s="50" t="s">
        <v>32</v>
      </c>
      <c r="E5" s="50" t="s">
        <v>33</v>
      </c>
      <c r="F5" s="50" t="s">
        <v>34</v>
      </c>
      <c r="G5" s="50" t="s">
        <v>35</v>
      </c>
      <c r="H5" s="50" t="s">
        <v>36</v>
      </c>
      <c r="I5" s="50" t="s">
        <v>0</v>
      </c>
    </row>
    <row r="6" spans="1:11" ht="18" customHeight="1" x14ac:dyDescent="0.2">
      <c r="A6" s="33" t="s">
        <v>37</v>
      </c>
      <c r="B6" s="34">
        <v>111</v>
      </c>
      <c r="C6" s="24"/>
      <c r="D6" s="25">
        <v>2939664</v>
      </c>
      <c r="E6" s="24"/>
      <c r="F6" s="24"/>
      <c r="G6" s="24"/>
      <c r="H6" s="24"/>
      <c r="I6" s="24">
        <f>SUM(C6:H6)</f>
        <v>2939664</v>
      </c>
    </row>
    <row r="7" spans="1:11" ht="18" customHeight="1" x14ac:dyDescent="0.2">
      <c r="A7" s="33" t="s">
        <v>38</v>
      </c>
      <c r="B7" s="34">
        <v>113</v>
      </c>
      <c r="C7" s="24"/>
      <c r="D7" s="25">
        <v>18248640</v>
      </c>
      <c r="E7" s="24"/>
      <c r="F7" s="24"/>
      <c r="G7" s="24">
        <v>6542472</v>
      </c>
      <c r="H7" s="24"/>
      <c r="I7" s="24">
        <f t="shared" ref="I7:I12" si="0">SUM(C7:H7)</f>
        <v>24791112</v>
      </c>
    </row>
    <row r="8" spans="1:11" ht="18" customHeight="1" x14ac:dyDescent="0.2">
      <c r="A8" s="33" t="s">
        <v>39</v>
      </c>
      <c r="B8" s="34">
        <v>122</v>
      </c>
      <c r="C8" s="24"/>
      <c r="D8" s="25">
        <v>14708448</v>
      </c>
      <c r="E8" s="24"/>
      <c r="F8" s="24"/>
      <c r="G8" s="24"/>
      <c r="H8" s="24"/>
      <c r="I8" s="24">
        <f t="shared" si="0"/>
        <v>14708448</v>
      </c>
      <c r="J8" s="26"/>
    </row>
    <row r="9" spans="1:11" ht="18" customHeight="1" x14ac:dyDescent="0.2">
      <c r="A9" s="33" t="s">
        <v>40</v>
      </c>
      <c r="B9" s="34">
        <v>132</v>
      </c>
      <c r="C9" s="24"/>
      <c r="D9" s="25">
        <f>498566+5047928</f>
        <v>5546494</v>
      </c>
      <c r="E9" s="24"/>
      <c r="F9" s="24"/>
      <c r="G9" s="52">
        <f>90868+908677</f>
        <v>999545</v>
      </c>
      <c r="H9" s="24"/>
      <c r="I9" s="24">
        <f t="shared" si="0"/>
        <v>6546039</v>
      </c>
      <c r="J9" s="26"/>
    </row>
    <row r="10" spans="1:11" ht="18" customHeight="1" x14ac:dyDescent="0.2">
      <c r="A10" s="33" t="s">
        <v>41</v>
      </c>
      <c r="B10" s="34">
        <v>133</v>
      </c>
      <c r="C10" s="24">
        <v>250000</v>
      </c>
      <c r="D10" s="25"/>
      <c r="E10" s="24"/>
      <c r="F10" s="24"/>
      <c r="G10" s="52">
        <v>113018</v>
      </c>
      <c r="H10" s="24"/>
      <c r="I10" s="24">
        <f t="shared" si="0"/>
        <v>363018</v>
      </c>
      <c r="J10" s="28"/>
    </row>
    <row r="11" spans="1:11" ht="18" customHeight="1" x14ac:dyDescent="0.2">
      <c r="A11" s="33" t="s">
        <v>42</v>
      </c>
      <c r="B11" s="34">
        <v>152</v>
      </c>
      <c r="C11" s="24">
        <v>300000</v>
      </c>
      <c r="D11" s="25"/>
      <c r="E11" s="24"/>
      <c r="F11" s="24"/>
      <c r="G11" s="24">
        <v>120000</v>
      </c>
      <c r="H11" s="24"/>
      <c r="I11" s="24">
        <f t="shared" si="0"/>
        <v>420000</v>
      </c>
    </row>
    <row r="12" spans="1:11" ht="18" customHeight="1" x14ac:dyDescent="0.2">
      <c r="A12" s="33" t="s">
        <v>120</v>
      </c>
      <c r="B12" s="34">
        <v>159</v>
      </c>
      <c r="C12" s="24">
        <v>40000</v>
      </c>
      <c r="D12" s="24"/>
      <c r="E12" s="24"/>
      <c r="F12" s="24"/>
      <c r="G12" s="94">
        <v>527000</v>
      </c>
      <c r="H12" s="24"/>
      <c r="I12" s="24">
        <f t="shared" si="0"/>
        <v>567000</v>
      </c>
    </row>
    <row r="13" spans="1:11" ht="18" customHeight="1" x14ac:dyDescent="0.2">
      <c r="A13" s="126" t="s">
        <v>125</v>
      </c>
      <c r="B13" s="127"/>
      <c r="C13" s="128">
        <f t="shared" ref="C13:I13" si="1">SUM(C6:C12)</f>
        <v>590000</v>
      </c>
      <c r="D13" s="128">
        <f t="shared" si="1"/>
        <v>41443246</v>
      </c>
      <c r="E13" s="128">
        <f t="shared" si="1"/>
        <v>0</v>
      </c>
      <c r="F13" s="128">
        <f t="shared" si="1"/>
        <v>0</v>
      </c>
      <c r="G13" s="128">
        <f t="shared" si="1"/>
        <v>8302035</v>
      </c>
      <c r="H13" s="128">
        <f t="shared" si="1"/>
        <v>0</v>
      </c>
      <c r="I13" s="128">
        <f t="shared" si="1"/>
        <v>50335281</v>
      </c>
      <c r="J13" s="28"/>
      <c r="K13" s="26"/>
    </row>
    <row r="14" spans="1:11" ht="18" customHeight="1" x14ac:dyDescent="0.2">
      <c r="A14" s="35" t="s">
        <v>43</v>
      </c>
      <c r="B14" s="34"/>
      <c r="C14" s="24"/>
      <c r="D14" s="24"/>
      <c r="E14" s="24"/>
      <c r="F14" s="24"/>
      <c r="G14" s="24"/>
      <c r="H14" s="24"/>
      <c r="I14" s="24">
        <f t="shared" ref="I14:I81" si="2">SUM(C14:H14)</f>
        <v>0</v>
      </c>
    </row>
    <row r="15" spans="1:11" ht="18" customHeight="1" x14ac:dyDescent="0.2">
      <c r="A15" s="33" t="s">
        <v>44</v>
      </c>
      <c r="B15" s="34">
        <v>211</v>
      </c>
      <c r="C15" s="24">
        <v>120000</v>
      </c>
      <c r="D15" s="24">
        <v>50000</v>
      </c>
      <c r="E15" s="24">
        <v>50000</v>
      </c>
      <c r="F15" s="24"/>
      <c r="G15" s="24">
        <v>50000</v>
      </c>
      <c r="H15" s="24"/>
      <c r="I15" s="24">
        <f t="shared" si="2"/>
        <v>270000</v>
      </c>
    </row>
    <row r="16" spans="1:11" ht="18" customHeight="1" x14ac:dyDescent="0.2">
      <c r="A16" s="33" t="s">
        <v>45</v>
      </c>
      <c r="B16" s="34">
        <v>214</v>
      </c>
      <c r="C16" s="24">
        <v>40000</v>
      </c>
      <c r="D16" s="24">
        <v>15000</v>
      </c>
      <c r="E16" s="24">
        <v>50000</v>
      </c>
      <c r="F16" s="24"/>
      <c r="G16" s="24">
        <v>20000</v>
      </c>
      <c r="H16" s="24"/>
      <c r="I16" s="24">
        <f t="shared" si="2"/>
        <v>125000</v>
      </c>
    </row>
    <row r="17" spans="1:9" ht="18" customHeight="1" x14ac:dyDescent="0.2">
      <c r="A17" s="33" t="s">
        <v>46</v>
      </c>
      <c r="B17" s="34">
        <v>215</v>
      </c>
      <c r="C17" s="24">
        <v>200000</v>
      </c>
      <c r="D17" s="24">
        <v>20000</v>
      </c>
      <c r="E17" s="24">
        <v>30000</v>
      </c>
      <c r="F17" s="24"/>
      <c r="G17" s="24">
        <v>30000</v>
      </c>
      <c r="H17" s="24"/>
      <c r="I17" s="24">
        <f t="shared" si="2"/>
        <v>280000</v>
      </c>
    </row>
    <row r="18" spans="1:9" ht="18" customHeight="1" x14ac:dyDescent="0.2">
      <c r="A18" s="33" t="s">
        <v>47</v>
      </c>
      <c r="B18" s="34">
        <v>216</v>
      </c>
      <c r="C18" s="24">
        <v>60000</v>
      </c>
      <c r="D18" s="24">
        <v>30000</v>
      </c>
      <c r="E18" s="24">
        <v>40000</v>
      </c>
      <c r="F18" s="24"/>
      <c r="G18" s="24">
        <v>40000</v>
      </c>
      <c r="H18" s="24"/>
      <c r="I18" s="24">
        <f t="shared" si="2"/>
        <v>170000</v>
      </c>
    </row>
    <row r="19" spans="1:9" ht="18" customHeight="1" x14ac:dyDescent="0.2">
      <c r="A19" s="33" t="s">
        <v>48</v>
      </c>
      <c r="B19" s="34">
        <v>218</v>
      </c>
      <c r="C19" s="24">
        <v>100000</v>
      </c>
      <c r="D19" s="24"/>
      <c r="E19" s="24">
        <v>120000</v>
      </c>
      <c r="F19" s="24"/>
      <c r="G19" s="24"/>
      <c r="H19" s="24"/>
      <c r="I19" s="24">
        <f t="shared" si="2"/>
        <v>220000</v>
      </c>
    </row>
    <row r="20" spans="1:9" ht="18" customHeight="1" x14ac:dyDescent="0.2">
      <c r="A20" s="33" t="s">
        <v>49</v>
      </c>
      <c r="B20" s="34">
        <v>221</v>
      </c>
      <c r="C20" s="24">
        <v>130000</v>
      </c>
      <c r="D20" s="24">
        <v>30000</v>
      </c>
      <c r="E20" s="24"/>
      <c r="F20" s="24"/>
      <c r="G20" s="24">
        <v>80000</v>
      </c>
      <c r="H20" s="24"/>
      <c r="I20" s="24">
        <f t="shared" si="2"/>
        <v>240000</v>
      </c>
    </row>
    <row r="21" spans="1:9" ht="18" customHeight="1" x14ac:dyDescent="0.2">
      <c r="A21" s="33" t="s">
        <v>50</v>
      </c>
      <c r="B21" s="34">
        <v>241</v>
      </c>
      <c r="C21" s="24">
        <v>200000</v>
      </c>
      <c r="D21" s="24">
        <v>30000</v>
      </c>
      <c r="E21" s="24"/>
      <c r="F21" s="24"/>
      <c r="G21" s="24"/>
      <c r="H21" s="24"/>
      <c r="I21" s="24">
        <f t="shared" si="2"/>
        <v>230000</v>
      </c>
    </row>
    <row r="22" spans="1:9" ht="18" customHeight="1" x14ac:dyDescent="0.2">
      <c r="A22" s="33" t="s">
        <v>51</v>
      </c>
      <c r="B22" s="34">
        <v>242</v>
      </c>
      <c r="C22" s="24">
        <v>220000</v>
      </c>
      <c r="D22" s="24"/>
      <c r="E22" s="24"/>
      <c r="F22" s="24"/>
      <c r="G22" s="24"/>
      <c r="H22" s="24"/>
      <c r="I22" s="24">
        <f t="shared" si="2"/>
        <v>220000</v>
      </c>
    </row>
    <row r="23" spans="1:9" ht="18" customHeight="1" x14ac:dyDescent="0.2">
      <c r="A23" s="33" t="s">
        <v>138</v>
      </c>
      <c r="B23" s="34">
        <v>245</v>
      </c>
      <c r="C23" s="24">
        <v>15000</v>
      </c>
      <c r="D23" s="24"/>
      <c r="E23" s="24"/>
      <c r="F23" s="24"/>
      <c r="G23" s="24"/>
      <c r="H23" s="24"/>
      <c r="I23" s="24">
        <f t="shared" si="2"/>
        <v>15000</v>
      </c>
    </row>
    <row r="24" spans="1:9" ht="18" customHeight="1" x14ac:dyDescent="0.2">
      <c r="A24" s="33" t="s">
        <v>52</v>
      </c>
      <c r="B24" s="34">
        <v>246</v>
      </c>
      <c r="C24" s="24">
        <v>200000</v>
      </c>
      <c r="D24" s="24">
        <v>200000</v>
      </c>
      <c r="E24" s="24">
        <v>60000</v>
      </c>
      <c r="F24" s="24"/>
      <c r="G24" s="24">
        <v>100000</v>
      </c>
      <c r="H24" s="24"/>
      <c r="I24" s="24">
        <f t="shared" si="2"/>
        <v>560000</v>
      </c>
    </row>
    <row r="25" spans="1:9" ht="18" customHeight="1" x14ac:dyDescent="0.2">
      <c r="A25" s="33" t="s">
        <v>53</v>
      </c>
      <c r="B25" s="34">
        <v>247</v>
      </c>
      <c r="C25" s="24">
        <v>15000</v>
      </c>
      <c r="D25" s="25"/>
      <c r="E25" s="24"/>
      <c r="F25" s="24"/>
      <c r="G25" s="24"/>
      <c r="H25" s="24"/>
      <c r="I25" s="24">
        <f t="shared" si="2"/>
        <v>15000</v>
      </c>
    </row>
    <row r="26" spans="1:9" ht="18" customHeight="1" x14ac:dyDescent="0.2">
      <c r="A26" s="33" t="s">
        <v>54</v>
      </c>
      <c r="B26" s="34">
        <v>249</v>
      </c>
      <c r="C26" s="24">
        <v>500000</v>
      </c>
      <c r="D26" s="24">
        <v>300000</v>
      </c>
      <c r="E26" s="24"/>
      <c r="F26" s="24"/>
      <c r="G26" s="24">
        <v>60000</v>
      </c>
      <c r="H26" s="24"/>
      <c r="I26" s="24">
        <f t="shared" si="2"/>
        <v>860000</v>
      </c>
    </row>
    <row r="27" spans="1:9" ht="18" customHeight="1" x14ac:dyDescent="0.2">
      <c r="A27" s="33" t="s">
        <v>55</v>
      </c>
      <c r="B27" s="34">
        <v>252</v>
      </c>
      <c r="C27" s="24"/>
      <c r="D27" s="24">
        <v>20000</v>
      </c>
      <c r="E27" s="24"/>
      <c r="F27" s="24"/>
      <c r="G27" s="24">
        <v>10000</v>
      </c>
      <c r="H27" s="24"/>
      <c r="I27" s="24">
        <f t="shared" si="2"/>
        <v>30000</v>
      </c>
    </row>
    <row r="28" spans="1:9" ht="18" customHeight="1" x14ac:dyDescent="0.2">
      <c r="A28" s="33" t="s">
        <v>56</v>
      </c>
      <c r="B28" s="34">
        <v>253</v>
      </c>
      <c r="C28" s="24"/>
      <c r="D28" s="24">
        <v>50000</v>
      </c>
      <c r="E28" s="24">
        <v>60000</v>
      </c>
      <c r="F28" s="24"/>
      <c r="G28" s="24">
        <v>35000</v>
      </c>
      <c r="H28" s="24"/>
      <c r="I28" s="24">
        <f t="shared" si="2"/>
        <v>145000</v>
      </c>
    </row>
    <row r="29" spans="1:9" ht="18" customHeight="1" x14ac:dyDescent="0.2">
      <c r="A29" s="33" t="s">
        <v>57</v>
      </c>
      <c r="B29" s="34">
        <v>254</v>
      </c>
      <c r="C29" s="25"/>
      <c r="D29" s="25"/>
      <c r="E29" s="24"/>
      <c r="F29" s="24"/>
      <c r="G29" s="24">
        <v>75000</v>
      </c>
      <c r="H29" s="24"/>
      <c r="I29" s="24">
        <f t="shared" si="2"/>
        <v>75000</v>
      </c>
    </row>
    <row r="30" spans="1:9" ht="18" customHeight="1" x14ac:dyDescent="0.2">
      <c r="A30" s="33" t="s">
        <v>58</v>
      </c>
      <c r="B30" s="34">
        <v>259</v>
      </c>
      <c r="C30" s="24"/>
      <c r="D30" s="24">
        <v>70000</v>
      </c>
      <c r="E30" s="24"/>
      <c r="F30" s="24"/>
      <c r="G30" s="24"/>
      <c r="H30" s="24"/>
      <c r="I30" s="24">
        <f t="shared" si="2"/>
        <v>70000</v>
      </c>
    </row>
    <row r="31" spans="1:9" ht="18" customHeight="1" x14ac:dyDescent="0.2">
      <c r="A31" s="33" t="s">
        <v>59</v>
      </c>
      <c r="B31" s="34">
        <v>261</v>
      </c>
      <c r="C31" s="24">
        <v>700000</v>
      </c>
      <c r="D31" s="24">
        <v>1050000</v>
      </c>
      <c r="E31" s="24">
        <v>40000</v>
      </c>
      <c r="F31" s="24"/>
      <c r="G31" s="24">
        <v>3000000</v>
      </c>
      <c r="H31" s="24"/>
      <c r="I31" s="24">
        <f t="shared" si="2"/>
        <v>4790000</v>
      </c>
    </row>
    <row r="32" spans="1:9" ht="18" customHeight="1" x14ac:dyDescent="0.2">
      <c r="A32" s="33" t="s">
        <v>60</v>
      </c>
      <c r="B32" s="34">
        <v>271</v>
      </c>
      <c r="C32" s="24">
        <v>50000</v>
      </c>
      <c r="D32" s="24"/>
      <c r="E32" s="24"/>
      <c r="F32" s="24"/>
      <c r="G32" s="24">
        <v>180000</v>
      </c>
      <c r="H32" s="24"/>
      <c r="I32" s="24">
        <f t="shared" si="2"/>
        <v>230000</v>
      </c>
    </row>
    <row r="33" spans="1:12" ht="18" customHeight="1" x14ac:dyDescent="0.2">
      <c r="A33" s="33" t="s">
        <v>61</v>
      </c>
      <c r="B33" s="34">
        <v>272</v>
      </c>
      <c r="C33" s="24">
        <v>50000</v>
      </c>
      <c r="D33" s="24">
        <v>70000</v>
      </c>
      <c r="E33" s="24"/>
      <c r="F33" s="24"/>
      <c r="G33" s="24">
        <v>30000</v>
      </c>
      <c r="H33" s="24"/>
      <c r="I33" s="24">
        <f t="shared" si="2"/>
        <v>150000</v>
      </c>
    </row>
    <row r="34" spans="1:12" ht="18" customHeight="1" x14ac:dyDescent="0.2">
      <c r="A34" s="33" t="s">
        <v>62</v>
      </c>
      <c r="B34" s="34">
        <v>273</v>
      </c>
      <c r="C34" s="24">
        <v>60000</v>
      </c>
      <c r="D34" s="24">
        <v>70000</v>
      </c>
      <c r="E34" s="24"/>
      <c r="F34" s="24"/>
      <c r="G34" s="24"/>
      <c r="H34" s="24"/>
      <c r="I34" s="24">
        <f t="shared" si="2"/>
        <v>130000</v>
      </c>
    </row>
    <row r="35" spans="1:12" ht="18" customHeight="1" x14ac:dyDescent="0.2">
      <c r="A35" s="33" t="s">
        <v>170</v>
      </c>
      <c r="B35" s="34">
        <v>275</v>
      </c>
      <c r="C35" s="24">
        <v>42000</v>
      </c>
      <c r="D35" s="24">
        <v>38000</v>
      </c>
      <c r="E35" s="24"/>
      <c r="F35" s="24"/>
      <c r="G35" s="24">
        <v>15000</v>
      </c>
      <c r="H35" s="24"/>
      <c r="I35" s="24">
        <f t="shared" si="2"/>
        <v>95000</v>
      </c>
    </row>
    <row r="36" spans="1:12" ht="18" customHeight="1" x14ac:dyDescent="0.2">
      <c r="A36" s="33" t="s">
        <v>171</v>
      </c>
      <c r="B36" s="34">
        <v>282</v>
      </c>
      <c r="C36" s="24"/>
      <c r="D36" s="24"/>
      <c r="E36" s="24"/>
      <c r="F36" s="24"/>
      <c r="G36" s="24">
        <v>60000</v>
      </c>
      <c r="H36" s="24"/>
      <c r="I36" s="24">
        <f t="shared" si="2"/>
        <v>60000</v>
      </c>
    </row>
    <row r="37" spans="1:12" ht="18" customHeight="1" x14ac:dyDescent="0.2">
      <c r="A37" s="33" t="s">
        <v>63</v>
      </c>
      <c r="B37" s="34">
        <v>291</v>
      </c>
      <c r="C37" s="24">
        <v>50000</v>
      </c>
      <c r="D37" s="24">
        <v>60000</v>
      </c>
      <c r="E37" s="24"/>
      <c r="F37" s="24"/>
      <c r="G37" s="24"/>
      <c r="H37" s="24"/>
      <c r="I37" s="24">
        <f t="shared" si="2"/>
        <v>110000</v>
      </c>
    </row>
    <row r="38" spans="1:12" ht="18" customHeight="1" x14ac:dyDescent="0.2">
      <c r="A38" s="33" t="s">
        <v>64</v>
      </c>
      <c r="B38" s="34">
        <v>294</v>
      </c>
      <c r="C38" s="24">
        <v>15000</v>
      </c>
      <c r="D38" s="24">
        <v>20000</v>
      </c>
      <c r="E38" s="24"/>
      <c r="F38" s="24"/>
      <c r="G38" s="24">
        <v>12000</v>
      </c>
      <c r="H38" s="24"/>
      <c r="I38" s="24">
        <f t="shared" si="2"/>
        <v>47000</v>
      </c>
    </row>
    <row r="39" spans="1:12" ht="18" customHeight="1" x14ac:dyDescent="0.2">
      <c r="A39" s="33" t="s">
        <v>65</v>
      </c>
      <c r="B39" s="34">
        <v>296</v>
      </c>
      <c r="C39" s="24">
        <v>200000</v>
      </c>
      <c r="D39" s="24">
        <v>250000</v>
      </c>
      <c r="E39" s="24"/>
      <c r="F39" s="24"/>
      <c r="G39" s="24">
        <v>170000</v>
      </c>
      <c r="H39" s="24"/>
      <c r="I39" s="24">
        <f t="shared" si="2"/>
        <v>620000</v>
      </c>
    </row>
    <row r="40" spans="1:12" ht="18" customHeight="1" x14ac:dyDescent="0.2">
      <c r="A40" s="33" t="s">
        <v>66</v>
      </c>
      <c r="B40" s="34">
        <v>298</v>
      </c>
      <c r="C40" s="24">
        <v>80000</v>
      </c>
      <c r="D40" s="24">
        <v>240000</v>
      </c>
      <c r="E40" s="24"/>
      <c r="F40" s="24"/>
      <c r="G40" s="24">
        <v>50000</v>
      </c>
      <c r="H40" s="24"/>
      <c r="I40" s="24">
        <f t="shared" si="2"/>
        <v>370000</v>
      </c>
    </row>
    <row r="41" spans="1:12" ht="18" customHeight="1" x14ac:dyDescent="0.2">
      <c r="A41" s="126" t="s">
        <v>126</v>
      </c>
      <c r="B41" s="129"/>
      <c r="C41" s="128">
        <f>SUM(C15:C40)</f>
        <v>3047000</v>
      </c>
      <c r="D41" s="128">
        <f t="shared" ref="D41:I41" si="3">SUM(D15:D40)</f>
        <v>2613000</v>
      </c>
      <c r="E41" s="128">
        <f t="shared" si="3"/>
        <v>450000</v>
      </c>
      <c r="F41" s="128">
        <f t="shared" si="3"/>
        <v>0</v>
      </c>
      <c r="G41" s="128">
        <f t="shared" si="3"/>
        <v>4017000</v>
      </c>
      <c r="H41" s="128">
        <f t="shared" si="3"/>
        <v>0</v>
      </c>
      <c r="I41" s="128">
        <f t="shared" si="3"/>
        <v>10127000</v>
      </c>
    </row>
    <row r="42" spans="1:12" ht="18" customHeight="1" x14ac:dyDescent="0.2">
      <c r="A42" s="35" t="s">
        <v>67</v>
      </c>
      <c r="B42" s="34"/>
      <c r="C42" s="24"/>
      <c r="D42" s="24"/>
      <c r="E42" s="24"/>
      <c r="F42" s="24"/>
      <c r="G42" s="24"/>
      <c r="H42" s="24"/>
      <c r="I42" s="24">
        <f t="shared" si="2"/>
        <v>0</v>
      </c>
    </row>
    <row r="43" spans="1:12" ht="18" customHeight="1" x14ac:dyDescent="0.2">
      <c r="A43" s="33" t="s">
        <v>68</v>
      </c>
      <c r="B43" s="34">
        <v>311</v>
      </c>
      <c r="C43" s="24">
        <v>3000000</v>
      </c>
      <c r="D43" s="24">
        <v>5300000</v>
      </c>
      <c r="E43" s="24"/>
      <c r="F43" s="24"/>
      <c r="G43" s="24">
        <v>4000000</v>
      </c>
      <c r="H43" s="24"/>
      <c r="I43" s="24">
        <f t="shared" si="2"/>
        <v>12300000</v>
      </c>
      <c r="K43" s="28"/>
      <c r="L43" s="28"/>
    </row>
    <row r="44" spans="1:12" ht="18" customHeight="1" x14ac:dyDescent="0.2">
      <c r="A44" s="33" t="s">
        <v>133</v>
      </c>
      <c r="B44" s="34">
        <v>312</v>
      </c>
      <c r="C44" s="24"/>
      <c r="D44" s="24">
        <v>5000</v>
      </c>
      <c r="E44" s="24"/>
      <c r="F44" s="24"/>
      <c r="G44" s="24"/>
      <c r="H44" s="24"/>
      <c r="I44" s="24">
        <f t="shared" si="2"/>
        <v>5000</v>
      </c>
      <c r="K44" s="28"/>
      <c r="L44" s="28"/>
    </row>
    <row r="45" spans="1:12" ht="18" customHeight="1" x14ac:dyDescent="0.2">
      <c r="A45" s="33" t="s">
        <v>69</v>
      </c>
      <c r="B45" s="34">
        <v>313</v>
      </c>
      <c r="C45" s="25"/>
      <c r="D45" s="24">
        <v>40000</v>
      </c>
      <c r="E45" s="24"/>
      <c r="F45" s="24"/>
      <c r="G45" s="24">
        <v>12000</v>
      </c>
      <c r="H45" s="24"/>
      <c r="I45" s="24">
        <f t="shared" si="2"/>
        <v>52000</v>
      </c>
      <c r="K45" s="28"/>
      <c r="L45" s="28"/>
    </row>
    <row r="46" spans="1:12" ht="18" customHeight="1" x14ac:dyDescent="0.2">
      <c r="A46" s="33" t="s">
        <v>70</v>
      </c>
      <c r="B46" s="34">
        <v>314</v>
      </c>
      <c r="C46" s="24"/>
      <c r="D46" s="24">
        <v>160000</v>
      </c>
      <c r="E46" s="24"/>
      <c r="F46" s="24"/>
      <c r="G46" s="24"/>
      <c r="H46" s="24"/>
      <c r="I46" s="24">
        <f t="shared" si="2"/>
        <v>160000</v>
      </c>
      <c r="K46" s="28"/>
      <c r="L46" s="28"/>
    </row>
    <row r="47" spans="1:12" ht="18" customHeight="1" x14ac:dyDescent="0.2">
      <c r="A47" s="33" t="s">
        <v>172</v>
      </c>
      <c r="B47" s="34">
        <v>315</v>
      </c>
      <c r="C47" s="24">
        <v>2608</v>
      </c>
      <c r="D47" s="24"/>
      <c r="E47" s="24"/>
      <c r="F47" s="24"/>
      <c r="G47" s="24"/>
      <c r="H47" s="24"/>
      <c r="I47" s="24">
        <f t="shared" si="2"/>
        <v>2608</v>
      </c>
      <c r="K47" s="28"/>
      <c r="L47" s="28"/>
    </row>
    <row r="48" spans="1:12" ht="18" customHeight="1" x14ac:dyDescent="0.2">
      <c r="A48" s="33" t="s">
        <v>134</v>
      </c>
      <c r="B48" s="34">
        <v>317</v>
      </c>
      <c r="C48" s="24">
        <v>60000</v>
      </c>
      <c r="D48" s="24">
        <v>50000</v>
      </c>
      <c r="E48" s="24"/>
      <c r="F48" s="24"/>
      <c r="G48" s="24">
        <v>20000</v>
      </c>
      <c r="H48" s="24"/>
      <c r="I48" s="24">
        <f t="shared" si="2"/>
        <v>130000</v>
      </c>
      <c r="K48" s="28"/>
      <c r="L48" s="28"/>
    </row>
    <row r="49" spans="1:12" ht="18" customHeight="1" x14ac:dyDescent="0.2">
      <c r="A49" s="33" t="s">
        <v>71</v>
      </c>
      <c r="B49" s="34">
        <v>322</v>
      </c>
      <c r="C49" s="24">
        <v>60000</v>
      </c>
      <c r="D49" s="24"/>
      <c r="E49" s="24"/>
      <c r="F49" s="24"/>
      <c r="G49" s="24"/>
      <c r="H49" s="24"/>
      <c r="I49" s="24">
        <f t="shared" si="2"/>
        <v>60000</v>
      </c>
      <c r="K49" s="28"/>
      <c r="L49" s="28"/>
    </row>
    <row r="50" spans="1:12" ht="18" customHeight="1" x14ac:dyDescent="0.2">
      <c r="A50" s="33" t="s">
        <v>136</v>
      </c>
      <c r="B50" s="34">
        <v>323</v>
      </c>
      <c r="C50" s="95">
        <v>432000</v>
      </c>
      <c r="D50" s="96">
        <v>220320</v>
      </c>
      <c r="E50" s="24"/>
      <c r="F50" s="24"/>
      <c r="G50" s="24"/>
      <c r="H50" s="24"/>
      <c r="I50" s="24">
        <f t="shared" si="2"/>
        <v>652320</v>
      </c>
      <c r="K50" s="28"/>
      <c r="L50" s="28"/>
    </row>
    <row r="51" spans="1:12" ht="18" customHeight="1" x14ac:dyDescent="0.2">
      <c r="A51" s="33" t="s">
        <v>169</v>
      </c>
      <c r="B51" s="34">
        <v>325</v>
      </c>
      <c r="C51" s="96">
        <v>1148400</v>
      </c>
      <c r="D51" s="24"/>
      <c r="E51" s="24"/>
      <c r="F51" s="24"/>
      <c r="G51" s="24"/>
      <c r="H51" s="24"/>
      <c r="I51" s="24">
        <f t="shared" si="2"/>
        <v>1148400</v>
      </c>
      <c r="K51" s="28"/>
      <c r="L51" s="28"/>
    </row>
    <row r="52" spans="1:12" ht="18" customHeight="1" x14ac:dyDescent="0.2">
      <c r="A52" s="33" t="s">
        <v>139</v>
      </c>
      <c r="B52" s="34">
        <v>326</v>
      </c>
      <c r="C52" s="96">
        <f>723840+413100</f>
        <v>1136940</v>
      </c>
      <c r="D52" s="24"/>
      <c r="E52" s="24"/>
      <c r="F52" s="24"/>
      <c r="G52" s="24"/>
      <c r="H52" s="24"/>
      <c r="I52" s="24">
        <f t="shared" si="2"/>
        <v>1136940</v>
      </c>
      <c r="K52" s="28"/>
      <c r="L52" s="28"/>
    </row>
    <row r="53" spans="1:12" ht="18" customHeight="1" x14ac:dyDescent="0.2">
      <c r="A53" s="33" t="s">
        <v>140</v>
      </c>
      <c r="B53" s="34">
        <v>327</v>
      </c>
      <c r="C53" s="96">
        <v>1440000</v>
      </c>
      <c r="D53" s="96">
        <v>180000</v>
      </c>
      <c r="E53" s="24"/>
      <c r="F53" s="24"/>
      <c r="G53" s="24"/>
      <c r="H53" s="24"/>
      <c r="I53" s="24">
        <f t="shared" si="2"/>
        <v>1620000</v>
      </c>
      <c r="K53" s="28"/>
      <c r="L53" s="28"/>
    </row>
    <row r="54" spans="1:12" ht="18" customHeight="1" x14ac:dyDescent="0.2">
      <c r="A54" s="33" t="s">
        <v>121</v>
      </c>
      <c r="B54" s="34">
        <v>329</v>
      </c>
      <c r="C54" s="24">
        <v>50000</v>
      </c>
      <c r="D54" s="24"/>
      <c r="E54" s="24"/>
      <c r="F54" s="24"/>
      <c r="G54" s="24"/>
      <c r="H54" s="24"/>
      <c r="I54" s="24">
        <f t="shared" si="2"/>
        <v>50000</v>
      </c>
      <c r="K54" s="28"/>
      <c r="L54" s="28"/>
    </row>
    <row r="55" spans="1:12" ht="18" customHeight="1" x14ac:dyDescent="0.2">
      <c r="A55" s="33" t="s">
        <v>72</v>
      </c>
      <c r="B55" s="77">
        <v>331</v>
      </c>
      <c r="C55" s="24"/>
      <c r="D55" s="96">
        <v>996000</v>
      </c>
      <c r="E55" s="24"/>
      <c r="F55" s="24"/>
      <c r="G55" s="24"/>
      <c r="H55" s="24"/>
      <c r="I55" s="24">
        <f t="shared" si="2"/>
        <v>996000</v>
      </c>
      <c r="K55" s="28"/>
      <c r="L55" s="28"/>
    </row>
    <row r="56" spans="1:12" ht="18" customHeight="1" x14ac:dyDescent="0.2">
      <c r="A56" s="33" t="s">
        <v>73</v>
      </c>
      <c r="B56" s="34">
        <v>332</v>
      </c>
      <c r="C56" s="95">
        <v>100000</v>
      </c>
      <c r="D56" s="24"/>
      <c r="E56" s="24"/>
      <c r="F56" s="24"/>
      <c r="G56" s="24"/>
      <c r="H56" s="24"/>
      <c r="I56" s="24">
        <f t="shared" si="2"/>
        <v>100000</v>
      </c>
      <c r="K56" s="28"/>
      <c r="L56" s="28"/>
    </row>
    <row r="57" spans="1:12" ht="18" customHeight="1" x14ac:dyDescent="0.2">
      <c r="A57" s="33" t="s">
        <v>116</v>
      </c>
      <c r="B57" s="34">
        <v>334</v>
      </c>
      <c r="C57" s="25"/>
      <c r="D57" s="24"/>
      <c r="E57" s="24"/>
      <c r="F57" s="24"/>
      <c r="G57" s="24">
        <v>255000</v>
      </c>
      <c r="H57" s="24"/>
      <c r="I57" s="24">
        <f t="shared" si="2"/>
        <v>255000</v>
      </c>
      <c r="K57" s="28"/>
      <c r="L57" s="28"/>
    </row>
    <row r="58" spans="1:12" ht="18" customHeight="1" x14ac:dyDescent="0.2">
      <c r="A58" s="33" t="s">
        <v>74</v>
      </c>
      <c r="B58" s="34">
        <v>336</v>
      </c>
      <c r="C58" s="24"/>
      <c r="D58" s="24">
        <v>25000</v>
      </c>
      <c r="E58" s="24">
        <v>14862</v>
      </c>
      <c r="F58" s="24"/>
      <c r="G58" s="24">
        <v>12000</v>
      </c>
      <c r="H58" s="24"/>
      <c r="I58" s="24">
        <f t="shared" si="2"/>
        <v>51862</v>
      </c>
      <c r="K58" s="28"/>
      <c r="L58" s="28"/>
    </row>
    <row r="59" spans="1:12" ht="18" customHeight="1" x14ac:dyDescent="0.2">
      <c r="A59" s="33" t="s">
        <v>75</v>
      </c>
      <c r="B59" s="34">
        <v>341</v>
      </c>
      <c r="C59" s="24"/>
      <c r="D59" s="24">
        <v>160715</v>
      </c>
      <c r="E59" s="24"/>
      <c r="F59" s="24"/>
      <c r="G59" s="24">
        <v>2000</v>
      </c>
      <c r="H59" s="24"/>
      <c r="I59" s="24">
        <f t="shared" si="2"/>
        <v>162715</v>
      </c>
      <c r="K59" s="28"/>
      <c r="L59" s="28"/>
    </row>
    <row r="60" spans="1:12" ht="18" customHeight="1" x14ac:dyDescent="0.2">
      <c r="A60" s="33" t="s">
        <v>76</v>
      </c>
      <c r="B60" s="34">
        <v>344</v>
      </c>
      <c r="C60" s="24"/>
      <c r="D60" s="24">
        <v>25000</v>
      </c>
      <c r="E60" s="24"/>
      <c r="F60" s="24"/>
      <c r="G60" s="24"/>
      <c r="H60" s="24"/>
      <c r="I60" s="24">
        <f t="shared" si="2"/>
        <v>25000</v>
      </c>
      <c r="K60" s="28"/>
      <c r="L60" s="28"/>
    </row>
    <row r="61" spans="1:12" ht="18" customHeight="1" x14ac:dyDescent="0.2">
      <c r="A61" s="33" t="s">
        <v>77</v>
      </c>
      <c r="B61" s="34">
        <v>345</v>
      </c>
      <c r="C61" s="24"/>
      <c r="D61" s="24">
        <v>80000</v>
      </c>
      <c r="E61" s="24"/>
      <c r="F61" s="24"/>
      <c r="G61" s="24">
        <v>80000</v>
      </c>
      <c r="H61" s="24"/>
      <c r="I61" s="24">
        <f t="shared" si="2"/>
        <v>160000</v>
      </c>
      <c r="K61" s="28"/>
      <c r="L61" s="28"/>
    </row>
    <row r="62" spans="1:12" ht="18" customHeight="1" x14ac:dyDescent="0.2">
      <c r="A62" s="33" t="s">
        <v>78</v>
      </c>
      <c r="B62" s="34">
        <v>347</v>
      </c>
      <c r="C62" s="24"/>
      <c r="D62" s="24">
        <v>25000</v>
      </c>
      <c r="E62" s="24"/>
      <c r="F62" s="24"/>
      <c r="G62" s="24">
        <v>20000</v>
      </c>
      <c r="H62" s="24"/>
      <c r="I62" s="24">
        <f t="shared" si="2"/>
        <v>45000</v>
      </c>
      <c r="K62" s="28"/>
      <c r="L62" s="28"/>
    </row>
    <row r="63" spans="1:12" ht="18" customHeight="1" x14ac:dyDescent="0.2">
      <c r="A63" s="33" t="s">
        <v>79</v>
      </c>
      <c r="B63" s="34">
        <v>351</v>
      </c>
      <c r="C63" s="24"/>
      <c r="D63" s="24">
        <v>25000</v>
      </c>
      <c r="E63" s="24"/>
      <c r="F63" s="24"/>
      <c r="G63" s="24">
        <v>100000</v>
      </c>
      <c r="H63" s="24"/>
      <c r="I63" s="24">
        <f t="shared" si="2"/>
        <v>125000</v>
      </c>
      <c r="K63" s="28"/>
      <c r="L63" s="28"/>
    </row>
    <row r="64" spans="1:12" ht="18" customHeight="1" x14ac:dyDescent="0.2">
      <c r="A64" s="33" t="s">
        <v>80</v>
      </c>
      <c r="B64" s="34">
        <v>353</v>
      </c>
      <c r="C64" s="24"/>
      <c r="D64" s="24">
        <v>20000</v>
      </c>
      <c r="E64" s="24"/>
      <c r="F64" s="24"/>
      <c r="G64" s="24">
        <v>10000</v>
      </c>
      <c r="H64" s="24"/>
      <c r="I64" s="24">
        <f t="shared" si="2"/>
        <v>30000</v>
      </c>
      <c r="K64" s="28"/>
      <c r="L64" s="28"/>
    </row>
    <row r="65" spans="1:13" ht="18" customHeight="1" x14ac:dyDescent="0.2">
      <c r="A65" s="33" t="s">
        <v>81</v>
      </c>
      <c r="B65" s="34">
        <v>355</v>
      </c>
      <c r="C65" s="24">
        <v>20000</v>
      </c>
      <c r="D65" s="24">
        <v>150000</v>
      </c>
      <c r="E65" s="24"/>
      <c r="F65" s="24"/>
      <c r="G65" s="24">
        <v>170000</v>
      </c>
      <c r="H65" s="24"/>
      <c r="I65" s="24">
        <f t="shared" si="2"/>
        <v>340000</v>
      </c>
      <c r="K65" s="28"/>
      <c r="L65" s="28"/>
    </row>
    <row r="66" spans="1:13" ht="18" customHeight="1" x14ac:dyDescent="0.2">
      <c r="A66" s="33" t="s">
        <v>82</v>
      </c>
      <c r="B66" s="34">
        <v>357</v>
      </c>
      <c r="C66" s="24"/>
      <c r="D66" s="24">
        <v>300000</v>
      </c>
      <c r="E66" s="24"/>
      <c r="F66" s="24"/>
      <c r="G66" s="24">
        <v>80000</v>
      </c>
      <c r="H66" s="24"/>
      <c r="I66" s="24">
        <f t="shared" si="2"/>
        <v>380000</v>
      </c>
      <c r="K66" s="28"/>
      <c r="L66" s="28"/>
    </row>
    <row r="67" spans="1:13" ht="18" customHeight="1" x14ac:dyDescent="0.2">
      <c r="A67" s="33" t="s">
        <v>83</v>
      </c>
      <c r="B67" s="34">
        <v>359</v>
      </c>
      <c r="C67" s="24"/>
      <c r="D67" s="24">
        <v>15000</v>
      </c>
      <c r="E67" s="24"/>
      <c r="F67" s="24"/>
      <c r="G67" s="24">
        <v>12000</v>
      </c>
      <c r="H67" s="24"/>
      <c r="I67" s="24">
        <f t="shared" si="2"/>
        <v>27000</v>
      </c>
      <c r="K67" s="28"/>
      <c r="L67" s="28"/>
    </row>
    <row r="68" spans="1:13" ht="18" customHeight="1" x14ac:dyDescent="0.2">
      <c r="A68" s="33" t="s">
        <v>84</v>
      </c>
      <c r="B68" s="34">
        <v>361</v>
      </c>
      <c r="C68" s="25">
        <v>25000</v>
      </c>
      <c r="D68" s="24"/>
      <c r="E68" s="24"/>
      <c r="F68" s="24"/>
      <c r="G68" s="24"/>
      <c r="H68" s="24"/>
      <c r="I68" s="24">
        <f t="shared" si="2"/>
        <v>25000</v>
      </c>
      <c r="K68" s="28"/>
      <c r="L68" s="28"/>
    </row>
    <row r="69" spans="1:13" ht="18" customHeight="1" x14ac:dyDescent="0.2">
      <c r="A69" s="33" t="s">
        <v>85</v>
      </c>
      <c r="B69" s="34">
        <v>371</v>
      </c>
      <c r="C69" s="24">
        <v>15000</v>
      </c>
      <c r="D69" s="24"/>
      <c r="E69" s="24"/>
      <c r="F69" s="24"/>
      <c r="G69" s="24"/>
      <c r="H69" s="24"/>
      <c r="I69" s="24">
        <f t="shared" si="2"/>
        <v>15000</v>
      </c>
      <c r="K69" s="28"/>
      <c r="L69" s="28"/>
    </row>
    <row r="70" spans="1:13" ht="18" customHeight="1" x14ac:dyDescent="0.2">
      <c r="A70" s="33" t="s">
        <v>86</v>
      </c>
      <c r="B70" s="34">
        <v>375</v>
      </c>
      <c r="C70" s="24">
        <v>30000</v>
      </c>
      <c r="D70" s="24">
        <v>59000</v>
      </c>
      <c r="E70" s="24"/>
      <c r="F70" s="24"/>
      <c r="G70" s="24">
        <v>30000</v>
      </c>
      <c r="H70" s="24"/>
      <c r="I70" s="24">
        <f t="shared" si="2"/>
        <v>119000</v>
      </c>
      <c r="K70" s="28"/>
      <c r="L70" s="28"/>
    </row>
    <row r="71" spans="1:13" ht="18" customHeight="1" x14ac:dyDescent="0.25">
      <c r="A71" s="33" t="s">
        <v>87</v>
      </c>
      <c r="B71" s="34">
        <v>382</v>
      </c>
      <c r="C71" s="96">
        <v>2644572</v>
      </c>
      <c r="D71" s="24"/>
      <c r="E71" s="24"/>
      <c r="F71" s="24"/>
      <c r="G71" s="24"/>
      <c r="H71" s="24"/>
      <c r="I71" s="24">
        <f t="shared" si="2"/>
        <v>2644572</v>
      </c>
      <c r="K71" s="36"/>
      <c r="L71" s="36"/>
      <c r="M71" s="26"/>
    </row>
    <row r="72" spans="1:13" ht="18" customHeight="1" x14ac:dyDescent="0.2">
      <c r="A72" s="33" t="s">
        <v>88</v>
      </c>
      <c r="B72" s="34">
        <v>392</v>
      </c>
      <c r="C72" s="24"/>
      <c r="D72" s="24"/>
      <c r="E72" s="24">
        <v>62000</v>
      </c>
      <c r="F72" s="24"/>
      <c r="G72" s="24">
        <v>25000</v>
      </c>
      <c r="H72" s="24"/>
      <c r="I72" s="24">
        <f t="shared" si="2"/>
        <v>87000</v>
      </c>
    </row>
    <row r="73" spans="1:13" ht="18" customHeight="1" x14ac:dyDescent="0.2">
      <c r="A73" s="33" t="s">
        <v>89</v>
      </c>
      <c r="B73" s="34">
        <v>394</v>
      </c>
      <c r="C73" s="95">
        <f>240000+6750000</f>
        <v>6990000</v>
      </c>
      <c r="D73" s="25"/>
      <c r="E73" s="24"/>
      <c r="F73" s="24"/>
      <c r="G73" s="24"/>
      <c r="H73" s="24"/>
      <c r="I73" s="24">
        <f t="shared" si="2"/>
        <v>6990000</v>
      </c>
    </row>
    <row r="74" spans="1:13" ht="18" customHeight="1" x14ac:dyDescent="0.2">
      <c r="A74" s="126" t="s">
        <v>127</v>
      </c>
      <c r="B74" s="129"/>
      <c r="C74" s="128">
        <f t="shared" ref="C74:I74" si="4">SUM(C43:C73)</f>
        <v>17154520</v>
      </c>
      <c r="D74" s="128">
        <f t="shared" si="4"/>
        <v>7836035</v>
      </c>
      <c r="E74" s="128">
        <f t="shared" si="4"/>
        <v>76862</v>
      </c>
      <c r="F74" s="128">
        <f t="shared" si="4"/>
        <v>0</v>
      </c>
      <c r="G74" s="128">
        <f t="shared" si="4"/>
        <v>4828000</v>
      </c>
      <c r="H74" s="128">
        <f t="shared" si="4"/>
        <v>0</v>
      </c>
      <c r="I74" s="128">
        <f t="shared" si="4"/>
        <v>29895417</v>
      </c>
    </row>
    <row r="75" spans="1:13" ht="18" customHeight="1" x14ac:dyDescent="0.2">
      <c r="A75" s="35" t="s">
        <v>90</v>
      </c>
      <c r="B75" s="34"/>
      <c r="C75" s="24"/>
      <c r="D75" s="24"/>
      <c r="E75" s="24"/>
      <c r="F75" s="24"/>
      <c r="G75" s="24"/>
      <c r="H75" s="24"/>
      <c r="I75" s="24">
        <f t="shared" si="2"/>
        <v>0</v>
      </c>
    </row>
    <row r="76" spans="1:13" ht="18" customHeight="1" x14ac:dyDescent="0.2">
      <c r="A76" s="33" t="s">
        <v>91</v>
      </c>
      <c r="B76" s="34">
        <v>421</v>
      </c>
      <c r="C76" s="24"/>
      <c r="D76" s="95">
        <v>5395200</v>
      </c>
      <c r="E76" s="24"/>
      <c r="F76" s="24"/>
      <c r="G76" s="24"/>
      <c r="H76" s="24"/>
      <c r="I76" s="24">
        <f t="shared" si="2"/>
        <v>5395200</v>
      </c>
    </row>
    <row r="77" spans="1:13" ht="18" customHeight="1" x14ac:dyDescent="0.2">
      <c r="A77" s="33" t="s">
        <v>92</v>
      </c>
      <c r="B77" s="34">
        <v>441</v>
      </c>
      <c r="C77" s="24">
        <v>250000</v>
      </c>
      <c r="D77" s="24"/>
      <c r="E77" s="24">
        <v>35000</v>
      </c>
      <c r="F77" s="24"/>
      <c r="G77" s="24"/>
      <c r="H77" s="24"/>
      <c r="I77" s="24">
        <f t="shared" si="2"/>
        <v>285000</v>
      </c>
    </row>
    <row r="78" spans="1:13" ht="18" customHeight="1" x14ac:dyDescent="0.2">
      <c r="A78" s="33" t="s">
        <v>93</v>
      </c>
      <c r="B78" s="34">
        <v>442</v>
      </c>
      <c r="C78" s="25"/>
      <c r="D78" s="25">
        <v>2900000</v>
      </c>
      <c r="E78" s="25"/>
      <c r="F78" s="25"/>
      <c r="G78" s="25"/>
      <c r="H78" s="25"/>
      <c r="I78" s="24">
        <f t="shared" si="2"/>
        <v>2900000</v>
      </c>
    </row>
    <row r="79" spans="1:13" ht="18" customHeight="1" x14ac:dyDescent="0.2">
      <c r="A79" s="33" t="s">
        <v>94</v>
      </c>
      <c r="B79" s="34">
        <v>443</v>
      </c>
      <c r="C79" s="25">
        <v>320000</v>
      </c>
      <c r="D79" s="25">
        <v>300000</v>
      </c>
      <c r="E79" s="25"/>
      <c r="F79" s="25"/>
      <c r="G79" s="25"/>
      <c r="H79" s="25"/>
      <c r="I79" s="24">
        <f t="shared" si="2"/>
        <v>620000</v>
      </c>
    </row>
    <row r="80" spans="1:13" ht="18" customHeight="1" x14ac:dyDescent="0.2">
      <c r="A80" s="33" t="s">
        <v>95</v>
      </c>
      <c r="B80" s="34">
        <v>445</v>
      </c>
      <c r="C80" s="25">
        <v>205000</v>
      </c>
      <c r="D80" s="25">
        <v>100000</v>
      </c>
      <c r="E80" s="25"/>
      <c r="F80" s="25"/>
      <c r="G80" s="25"/>
      <c r="H80" s="25"/>
      <c r="I80" s="24">
        <f t="shared" si="2"/>
        <v>305000</v>
      </c>
    </row>
    <row r="81" spans="1:11" ht="18" customHeight="1" x14ac:dyDescent="0.2">
      <c r="A81" s="33" t="s">
        <v>132</v>
      </c>
      <c r="B81" s="34">
        <v>451</v>
      </c>
      <c r="C81" s="25"/>
      <c r="D81" s="25">
        <v>448327</v>
      </c>
      <c r="E81" s="25"/>
      <c r="F81" s="25"/>
      <c r="G81" s="25"/>
      <c r="H81" s="25"/>
      <c r="I81" s="24">
        <f t="shared" si="2"/>
        <v>448327</v>
      </c>
    </row>
    <row r="82" spans="1:11" ht="18" customHeight="1" x14ac:dyDescent="0.25">
      <c r="A82" s="33" t="s">
        <v>119</v>
      </c>
      <c r="B82" s="34">
        <v>461</v>
      </c>
      <c r="C82" s="37"/>
      <c r="D82" s="25"/>
      <c r="E82" s="25">
        <v>40000</v>
      </c>
      <c r="F82" s="53"/>
      <c r="G82" s="53"/>
      <c r="H82" s="53"/>
      <c r="I82" s="24">
        <f t="shared" ref="I82" si="5">SUM(C82:H82)</f>
        <v>40000</v>
      </c>
    </row>
    <row r="83" spans="1:11" ht="18" customHeight="1" x14ac:dyDescent="0.25">
      <c r="A83" s="126" t="s">
        <v>128</v>
      </c>
      <c r="B83" s="129"/>
      <c r="C83" s="130">
        <f t="shared" ref="C83:I83" si="6">SUM(C76:C82)</f>
        <v>775000</v>
      </c>
      <c r="D83" s="130">
        <f t="shared" si="6"/>
        <v>9143527</v>
      </c>
      <c r="E83" s="130">
        <f t="shared" si="6"/>
        <v>75000</v>
      </c>
      <c r="F83" s="130">
        <f t="shared" si="6"/>
        <v>0</v>
      </c>
      <c r="G83" s="130">
        <f t="shared" si="6"/>
        <v>0</v>
      </c>
      <c r="H83" s="130">
        <f t="shared" si="6"/>
        <v>0</v>
      </c>
      <c r="I83" s="130">
        <f t="shared" si="6"/>
        <v>9993527</v>
      </c>
    </row>
    <row r="84" spans="1:11" ht="18" customHeight="1" x14ac:dyDescent="0.2">
      <c r="A84" s="35" t="s">
        <v>26</v>
      </c>
      <c r="B84" s="23"/>
      <c r="C84" s="24"/>
      <c r="D84" s="24"/>
      <c r="E84" s="24"/>
      <c r="F84" s="24"/>
      <c r="G84" s="24"/>
      <c r="H84" s="24"/>
      <c r="I84" s="24">
        <f t="shared" ref="I84:I95" si="7">SUM(C84:H84)</f>
        <v>0</v>
      </c>
    </row>
    <row r="85" spans="1:11" ht="18" customHeight="1" x14ac:dyDescent="0.2">
      <c r="A85" s="33" t="s">
        <v>135</v>
      </c>
      <c r="B85" s="34">
        <v>511</v>
      </c>
      <c r="C85" s="24"/>
      <c r="D85" s="24"/>
      <c r="E85" s="24"/>
      <c r="F85" s="24"/>
      <c r="G85" s="24">
        <v>20000</v>
      </c>
      <c r="H85" s="24"/>
      <c r="I85" s="24">
        <f t="shared" si="7"/>
        <v>20000</v>
      </c>
    </row>
    <row r="86" spans="1:11" ht="18" customHeight="1" x14ac:dyDescent="0.2">
      <c r="A86" s="33" t="s">
        <v>96</v>
      </c>
      <c r="B86" s="34">
        <v>515</v>
      </c>
      <c r="C86" s="24">
        <v>30000</v>
      </c>
      <c r="D86" s="24">
        <v>40000</v>
      </c>
      <c r="E86" s="24"/>
      <c r="F86" s="24"/>
      <c r="G86" s="24">
        <v>40000</v>
      </c>
      <c r="H86" s="24"/>
      <c r="I86" s="24">
        <f t="shared" si="7"/>
        <v>110000</v>
      </c>
    </row>
    <row r="87" spans="1:11" ht="18" customHeight="1" x14ac:dyDescent="0.2">
      <c r="A87" s="33" t="s">
        <v>168</v>
      </c>
      <c r="B87" s="34">
        <v>565</v>
      </c>
      <c r="C87" s="24"/>
      <c r="D87" s="24"/>
      <c r="E87" s="24"/>
      <c r="F87" s="24"/>
      <c r="G87" s="94">
        <v>330000</v>
      </c>
      <c r="H87" s="24"/>
      <c r="I87" s="24">
        <f t="shared" si="7"/>
        <v>330000</v>
      </c>
    </row>
    <row r="88" spans="1:11" ht="18" customHeight="1" x14ac:dyDescent="0.2">
      <c r="A88" s="33" t="s">
        <v>141</v>
      </c>
      <c r="B88" s="34">
        <v>567</v>
      </c>
      <c r="C88" s="24">
        <v>40000</v>
      </c>
      <c r="D88" s="24">
        <v>80000</v>
      </c>
      <c r="E88" s="24"/>
      <c r="F88" s="24"/>
      <c r="G88" s="24"/>
      <c r="H88" s="24"/>
      <c r="I88" s="24">
        <f t="shared" si="7"/>
        <v>120000</v>
      </c>
    </row>
    <row r="89" spans="1:11" ht="18" customHeight="1" x14ac:dyDescent="0.2">
      <c r="A89" s="126" t="s">
        <v>129</v>
      </c>
      <c r="B89" s="129"/>
      <c r="C89" s="128">
        <f t="shared" ref="C89:I89" si="8">SUM(C85:C88)</f>
        <v>70000</v>
      </c>
      <c r="D89" s="128">
        <f t="shared" si="8"/>
        <v>120000</v>
      </c>
      <c r="E89" s="128">
        <f t="shared" si="8"/>
        <v>0</v>
      </c>
      <c r="F89" s="128">
        <f t="shared" si="8"/>
        <v>0</v>
      </c>
      <c r="G89" s="128">
        <f t="shared" si="8"/>
        <v>390000</v>
      </c>
      <c r="H89" s="128">
        <f t="shared" si="8"/>
        <v>0</v>
      </c>
      <c r="I89" s="128">
        <f t="shared" si="8"/>
        <v>580000</v>
      </c>
    </row>
    <row r="90" spans="1:11" ht="18" customHeight="1" x14ac:dyDescent="0.2">
      <c r="A90" s="35" t="s">
        <v>97</v>
      </c>
      <c r="B90" s="34"/>
      <c r="C90" s="38"/>
      <c r="D90" s="54"/>
      <c r="E90" s="24"/>
      <c r="F90" s="24"/>
      <c r="G90" s="24"/>
      <c r="H90" s="24"/>
      <c r="I90" s="24">
        <f t="shared" si="7"/>
        <v>0</v>
      </c>
    </row>
    <row r="91" spans="1:11" ht="18" customHeight="1" x14ac:dyDescent="0.2">
      <c r="A91" s="33" t="s">
        <v>167</v>
      </c>
      <c r="B91" s="34">
        <v>612</v>
      </c>
      <c r="C91" s="24"/>
      <c r="D91" s="24"/>
      <c r="E91" s="24"/>
      <c r="F91" s="24"/>
      <c r="G91" s="94">
        <v>3143136</v>
      </c>
      <c r="H91" s="24"/>
      <c r="I91" s="24">
        <f t="shared" si="7"/>
        <v>3143136</v>
      </c>
    </row>
    <row r="92" spans="1:11" ht="18" customHeight="1" x14ac:dyDescent="0.2">
      <c r="A92" s="33" t="s">
        <v>98</v>
      </c>
      <c r="B92" s="34">
        <v>614</v>
      </c>
      <c r="C92" s="95">
        <v>8400000</v>
      </c>
      <c r="D92" s="24"/>
      <c r="E92" s="24"/>
      <c r="F92" s="95">
        <v>9100915</v>
      </c>
      <c r="G92" s="24"/>
      <c r="H92" s="24"/>
      <c r="I92" s="24">
        <f t="shared" si="7"/>
        <v>17500915</v>
      </c>
    </row>
    <row r="93" spans="1:11" ht="18" customHeight="1" x14ac:dyDescent="0.2">
      <c r="A93" s="126" t="s">
        <v>130</v>
      </c>
      <c r="B93" s="129"/>
      <c r="C93" s="128">
        <f t="shared" ref="C93:I93" si="9">SUM(C91:C92)</f>
        <v>8400000</v>
      </c>
      <c r="D93" s="128">
        <f t="shared" si="9"/>
        <v>0</v>
      </c>
      <c r="E93" s="128">
        <f t="shared" si="9"/>
        <v>0</v>
      </c>
      <c r="F93" s="128">
        <f t="shared" si="9"/>
        <v>9100915</v>
      </c>
      <c r="G93" s="128">
        <f t="shared" si="9"/>
        <v>3143136</v>
      </c>
      <c r="H93" s="128">
        <f t="shared" si="9"/>
        <v>0</v>
      </c>
      <c r="I93" s="128">
        <f t="shared" si="9"/>
        <v>20644051</v>
      </c>
    </row>
    <row r="94" spans="1:11" ht="18" customHeight="1" x14ac:dyDescent="0.25">
      <c r="A94" s="35" t="s">
        <v>99</v>
      </c>
      <c r="B94" s="34"/>
      <c r="C94" s="54"/>
      <c r="D94" s="38"/>
      <c r="E94" s="53"/>
      <c r="F94" s="24"/>
      <c r="G94" s="24"/>
      <c r="H94" s="24"/>
      <c r="I94" s="24">
        <f t="shared" si="7"/>
        <v>0</v>
      </c>
    </row>
    <row r="95" spans="1:11" ht="18" customHeight="1" x14ac:dyDescent="0.25">
      <c r="A95" s="43" t="s">
        <v>137</v>
      </c>
      <c r="B95" s="34">
        <v>991</v>
      </c>
      <c r="C95" s="24">
        <v>200000</v>
      </c>
      <c r="D95" s="25"/>
      <c r="E95" s="53"/>
      <c r="F95" s="24"/>
      <c r="G95" s="24"/>
      <c r="H95" s="24"/>
      <c r="I95" s="24">
        <f t="shared" si="7"/>
        <v>200000</v>
      </c>
      <c r="K95">
        <v>41891573</v>
      </c>
    </row>
    <row r="96" spans="1:11" ht="18" customHeight="1" x14ac:dyDescent="0.2">
      <c r="A96" s="131" t="s">
        <v>131</v>
      </c>
      <c r="B96" s="129"/>
      <c r="C96" s="128">
        <f t="shared" ref="C96:I96" si="10">SUM(C95:C95)</f>
        <v>200000</v>
      </c>
      <c r="D96" s="128">
        <f t="shared" si="10"/>
        <v>0</v>
      </c>
      <c r="E96" s="128">
        <f t="shared" si="10"/>
        <v>0</v>
      </c>
      <c r="F96" s="128">
        <f t="shared" si="10"/>
        <v>0</v>
      </c>
      <c r="G96" s="128">
        <f t="shared" si="10"/>
        <v>0</v>
      </c>
      <c r="H96" s="128">
        <f t="shared" si="10"/>
        <v>0</v>
      </c>
      <c r="I96" s="128">
        <f t="shared" si="10"/>
        <v>200000</v>
      </c>
      <c r="K96">
        <v>8069017</v>
      </c>
    </row>
    <row r="97" spans="1:11" ht="18" customHeight="1" x14ac:dyDescent="0.2">
      <c r="A97" s="39" t="s">
        <v>25</v>
      </c>
      <c r="B97" s="40"/>
      <c r="C97" s="67">
        <f t="shared" ref="C97:I97" si="11">C13+C41+C74+C83+C89+C93+C96</f>
        <v>30236520</v>
      </c>
      <c r="D97" s="67">
        <f t="shared" si="11"/>
        <v>61155808</v>
      </c>
      <c r="E97" s="67">
        <f t="shared" si="11"/>
        <v>601862</v>
      </c>
      <c r="F97" s="67">
        <f t="shared" si="11"/>
        <v>9100915</v>
      </c>
      <c r="G97" s="67">
        <f t="shared" si="11"/>
        <v>20680171</v>
      </c>
      <c r="H97" s="67">
        <f t="shared" si="11"/>
        <v>0</v>
      </c>
      <c r="I97" s="67">
        <f t="shared" si="11"/>
        <v>121775276</v>
      </c>
      <c r="K97" s="93">
        <f>SUM(K95:K96)</f>
        <v>49960590</v>
      </c>
    </row>
    <row r="98" spans="1:11" ht="18.75" x14ac:dyDescent="0.3">
      <c r="B98" s="2"/>
      <c r="C98" s="41" t="s">
        <v>100</v>
      </c>
      <c r="D98" s="42" t="s">
        <v>101</v>
      </c>
      <c r="E98" s="41" t="s">
        <v>102</v>
      </c>
      <c r="F98" s="41" t="s">
        <v>103</v>
      </c>
      <c r="G98" s="41" t="s">
        <v>104</v>
      </c>
      <c r="H98" s="41" t="s">
        <v>105</v>
      </c>
      <c r="I98" s="41" t="s">
        <v>106</v>
      </c>
    </row>
    <row r="99" spans="1:11" x14ac:dyDescent="0.2">
      <c r="B99" s="69" t="s">
        <v>107</v>
      </c>
      <c r="C99" s="62">
        <f>D105-C97</f>
        <v>0</v>
      </c>
      <c r="D99" s="62">
        <f>D106-D97</f>
        <v>0</v>
      </c>
      <c r="E99" s="62">
        <f>D107-E97</f>
        <v>0</v>
      </c>
      <c r="F99" s="62">
        <f>D108-F97</f>
        <v>0</v>
      </c>
      <c r="G99" s="62">
        <f>D109-G97</f>
        <v>0</v>
      </c>
      <c r="H99" s="62">
        <f>D110-H97</f>
        <v>0</v>
      </c>
      <c r="I99" s="62"/>
    </row>
    <row r="100" spans="1:11" ht="15.75" x14ac:dyDescent="0.25">
      <c r="A100" s="43"/>
      <c r="B100" s="2"/>
      <c r="D100" s="29">
        <f>SUM(C97:E97)</f>
        <v>91994190</v>
      </c>
      <c r="E100" s="44"/>
      <c r="G100" s="61">
        <f>SUM(F97:H97)</f>
        <v>29781086</v>
      </c>
      <c r="I100" s="26">
        <f>D111-I97</f>
        <v>0</v>
      </c>
    </row>
    <row r="101" spans="1:11" x14ac:dyDescent="0.2">
      <c r="D101" s="65" t="s">
        <v>123</v>
      </c>
      <c r="G101" s="57" t="s">
        <v>118</v>
      </c>
    </row>
    <row r="103" spans="1:11" x14ac:dyDescent="0.2">
      <c r="B103" s="117" t="s">
        <v>108</v>
      </c>
      <c r="C103" s="118"/>
      <c r="D103" s="119"/>
    </row>
    <row r="104" spans="1:11" ht="15" x14ac:dyDescent="0.25">
      <c r="B104" s="34"/>
      <c r="C104" s="45" t="s">
        <v>109</v>
      </c>
      <c r="D104" s="46" t="s">
        <v>27</v>
      </c>
      <c r="F104" s="56"/>
    </row>
    <row r="105" spans="1:11" ht="15.75" x14ac:dyDescent="0.25">
      <c r="B105" s="55">
        <v>11</v>
      </c>
      <c r="C105" s="55" t="s">
        <v>110</v>
      </c>
      <c r="D105" s="66">
        <f>'RESUMEN INGRE-EGRE-26'!B9+'RESUMEN INGRE-EGRE-26'!B10+'RESUMEN INGRE-EGRE-26'!B11+'RESUMEN INGRE-EGRE-26'!B12</f>
        <v>30236520</v>
      </c>
      <c r="E105" s="44" t="s">
        <v>100</v>
      </c>
      <c r="F105" s="22"/>
    </row>
    <row r="106" spans="1:11" ht="15.75" x14ac:dyDescent="0.25">
      <c r="B106" s="55">
        <v>15</v>
      </c>
      <c r="C106" s="27" t="s">
        <v>111</v>
      </c>
      <c r="D106" s="29">
        <f>'RESUMEN INGRE-EGRE-26'!B14</f>
        <v>61155808</v>
      </c>
      <c r="E106" s="44" t="s">
        <v>101</v>
      </c>
      <c r="F106" s="73" t="s">
        <v>124</v>
      </c>
      <c r="G106" s="74">
        <f>SUM(D105:D107)</f>
        <v>91994190</v>
      </c>
    </row>
    <row r="107" spans="1:11" ht="15.75" x14ac:dyDescent="0.25">
      <c r="B107" s="55">
        <v>16</v>
      </c>
      <c r="C107" s="27" t="s">
        <v>112</v>
      </c>
      <c r="D107" s="29">
        <f>'RESUMEN INGRE-EGRE-26'!B15</f>
        <v>601862</v>
      </c>
      <c r="E107" s="44" t="s">
        <v>102</v>
      </c>
      <c r="G107" s="22"/>
    </row>
    <row r="108" spans="1:11" ht="15.75" x14ac:dyDescent="0.25">
      <c r="B108" s="55">
        <v>25</v>
      </c>
      <c r="C108" s="27" t="s">
        <v>113</v>
      </c>
      <c r="D108" s="29">
        <f>'RESUMEN INGRE-EGRE-26'!B17</f>
        <v>9100915</v>
      </c>
      <c r="E108" s="44" t="s">
        <v>103</v>
      </c>
      <c r="F108" s="22"/>
      <c r="G108" s="22"/>
    </row>
    <row r="109" spans="1:11" ht="15.75" x14ac:dyDescent="0.25">
      <c r="B109" s="55">
        <v>25</v>
      </c>
      <c r="C109" s="27" t="s">
        <v>114</v>
      </c>
      <c r="D109" s="29">
        <f>'RESUMEN INGRE-EGRE-26'!B18</f>
        <v>20680171</v>
      </c>
      <c r="E109" s="44" t="s">
        <v>104</v>
      </c>
      <c r="F109" s="75" t="s">
        <v>118</v>
      </c>
      <c r="G109" s="76">
        <f>SUM(D108:D110)</f>
        <v>29781086</v>
      </c>
    </row>
    <row r="110" spans="1:11" ht="15.75" x14ac:dyDescent="0.25">
      <c r="B110" s="55">
        <v>26</v>
      </c>
      <c r="C110" s="27" t="s">
        <v>115</v>
      </c>
      <c r="D110" s="29"/>
      <c r="E110" s="44" t="s">
        <v>105</v>
      </c>
      <c r="F110" s="58"/>
    </row>
    <row r="111" spans="1:11" ht="15.75" x14ac:dyDescent="0.25">
      <c r="B111" s="23"/>
      <c r="C111" s="47" t="s">
        <v>0</v>
      </c>
      <c r="D111" s="48">
        <f>SUM(D105:D110)</f>
        <v>121775276</v>
      </c>
      <c r="E111" s="68"/>
      <c r="F111" s="30" t="s">
        <v>0</v>
      </c>
      <c r="G111" s="48">
        <f>SUM(G106:G109)</f>
        <v>121775276</v>
      </c>
    </row>
    <row r="112" spans="1:11" x14ac:dyDescent="0.2">
      <c r="D112" s="31"/>
    </row>
    <row r="113" spans="4:4" x14ac:dyDescent="0.2">
      <c r="D113" s="26"/>
    </row>
  </sheetData>
  <mergeCells count="4">
    <mergeCell ref="C3:I3"/>
    <mergeCell ref="B103:D103"/>
    <mergeCell ref="F4:H4"/>
    <mergeCell ref="C4:E4"/>
  </mergeCells>
  <pageMargins left="0.25" right="0.25" top="0.75" bottom="0.75" header="0.3" footer="0.3"/>
  <pageSetup paperSize="5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tarifa</vt:lpstr>
      <vt:lpstr>RESUMEN INGRE-EGRE-26</vt:lpstr>
      <vt:lpstr>RESUMEN DE EGRESOS</vt:lpstr>
      <vt:lpstr>'RESUMEN DE EGRESOS'!Área_de_impresión</vt:lpstr>
      <vt:lpstr>'RESUMEN INGRE-EGRE-26'!Área_de_impresión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Tesoreria</cp:lastModifiedBy>
  <cp:lastPrinted>2026-02-04T18:03:45Z</cp:lastPrinted>
  <dcterms:created xsi:type="dcterms:W3CDTF">2000-05-05T04:08:27Z</dcterms:created>
  <dcterms:modified xsi:type="dcterms:W3CDTF">2026-02-04T18:16:47Z</dcterms:modified>
</cp:coreProperties>
</file>